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60" activeTab="1"/>
  </bookViews>
  <sheets>
    <sheet name="公益类" sheetId="1" r:id="rId1"/>
    <sheet name="经营性" sheetId="2" r:id="rId2"/>
    <sheet name="到户类" sheetId="3" r:id="rId3"/>
  </sheets>
  <definedNames>
    <definedName name="_xlnm._FilterDatabase" localSheetId="0" hidden="1">公益类!$A$1:$AF$194</definedName>
    <definedName name="_xlnm._FilterDatabase" localSheetId="1" hidden="1">经营性!$A$1:$AJ$38</definedName>
    <definedName name="_xlnm._FilterDatabase" localSheetId="2" hidden="1">到户类!$A$1:$AJ$13</definedName>
  </definedNames>
  <calcPr calcId="144525"/>
</workbook>
</file>

<file path=xl/comments1.xml><?xml version="1.0" encoding="utf-8"?>
<comments xmlns="http://schemas.openxmlformats.org/spreadsheetml/2006/main">
  <authors>
    <author>老李</author>
  </authors>
  <commentList>
    <comment ref="Z27" authorId="0">
      <text>
        <r>
          <rPr>
            <sz val="9"/>
            <rFont val="宋体"/>
            <charset val="134"/>
          </rPr>
          <t>2018年收益30652.9212
2019年收益78596.67
2020年上半年79617.19</t>
        </r>
      </text>
    </comment>
  </commentList>
</comments>
</file>

<file path=xl/sharedStrings.xml><?xml version="1.0" encoding="utf-8"?>
<sst xmlns="http://schemas.openxmlformats.org/spreadsheetml/2006/main" count="3272" uniqueCount="700">
  <si>
    <t>五华县扶贫资产确权登记表（公益类）</t>
  </si>
  <si>
    <r>
      <rPr>
        <b/>
        <u/>
        <sz val="14"/>
        <color theme="1"/>
        <rFont val="宋体"/>
        <charset val="134"/>
      </rPr>
      <t xml:space="preserve"> 五华 </t>
    </r>
    <r>
      <rPr>
        <b/>
        <sz val="14"/>
        <color theme="1"/>
        <rFont val="宋体"/>
        <charset val="134"/>
      </rPr>
      <t>县</t>
    </r>
    <r>
      <rPr>
        <b/>
        <u/>
        <sz val="14"/>
        <color theme="1"/>
        <rFont val="宋体"/>
        <charset val="134"/>
      </rPr>
      <t xml:space="preserve"> 岐岭  </t>
    </r>
    <r>
      <rPr>
        <b/>
        <sz val="14"/>
        <color theme="1"/>
        <rFont val="宋体"/>
        <charset val="134"/>
      </rPr>
      <t>镇</t>
    </r>
    <r>
      <rPr>
        <b/>
        <u/>
        <sz val="14"/>
        <color theme="1"/>
        <rFont val="宋体"/>
        <charset val="134"/>
      </rPr>
      <t xml:space="preserve">         村</t>
    </r>
  </si>
  <si>
    <t>资产基本情况</t>
  </si>
  <si>
    <t>权属</t>
  </si>
  <si>
    <t>投入资金构成（元）</t>
  </si>
  <si>
    <t>资产类别</t>
  </si>
  <si>
    <t>扶贫资产负责人</t>
  </si>
  <si>
    <t>序号</t>
  </si>
  <si>
    <t>资产名称</t>
  </si>
  <si>
    <t>市</t>
  </si>
  <si>
    <t>县</t>
  </si>
  <si>
    <t>镇</t>
  </si>
  <si>
    <t>村</t>
  </si>
  <si>
    <t>项目实施年度</t>
  </si>
  <si>
    <t>形成资产的项目名称</t>
  </si>
  <si>
    <t>项目简要内容描述</t>
  </si>
  <si>
    <t>形成资产年度</t>
  </si>
  <si>
    <t>实施主体</t>
  </si>
  <si>
    <t>批准部门</t>
  </si>
  <si>
    <t>所有权归属</t>
  </si>
  <si>
    <t>经营权归属</t>
  </si>
  <si>
    <t>监督权归属</t>
  </si>
  <si>
    <t>投入原始金额</t>
  </si>
  <si>
    <t>1中央</t>
  </si>
  <si>
    <t>2省级</t>
  </si>
  <si>
    <t>3属地市</t>
  </si>
  <si>
    <t>4属地县</t>
  </si>
  <si>
    <t>5珠三角</t>
  </si>
  <si>
    <t>6帮扶单位自筹</t>
  </si>
  <si>
    <t>7社会帮扶</t>
  </si>
  <si>
    <t>8其他（备注说明）</t>
  </si>
  <si>
    <t>当前净值
（元）</t>
  </si>
  <si>
    <t>资产类别（层级划分）</t>
  </si>
  <si>
    <t>资产类别（按功能划分）</t>
  </si>
  <si>
    <t>单位</t>
  </si>
  <si>
    <t>职务</t>
  </si>
  <si>
    <t>姓名</t>
  </si>
  <si>
    <t>联系电话</t>
  </si>
  <si>
    <t>备注</t>
  </si>
  <si>
    <t>五华县公益性微小项目2017五华县岐岭镇北源村新桥至岐岭第一小学道路硬底化工程</t>
  </si>
  <si>
    <t>梅州市</t>
  </si>
  <si>
    <t>五华县</t>
  </si>
  <si>
    <t>岐岭镇</t>
  </si>
  <si>
    <t>北源村</t>
  </si>
  <si>
    <t>道路硬底化270*4*0.2</t>
  </si>
  <si>
    <t>北源村民委员会</t>
  </si>
  <si>
    <t>岐岭镇人民政府</t>
  </si>
  <si>
    <t>集体</t>
  </si>
  <si>
    <t>公益性</t>
  </si>
  <si>
    <t>村书记</t>
  </si>
  <si>
    <t>钟国升</t>
  </si>
  <si>
    <t>五华县公益性微小项目2017五华县岐岭镇联安村河新路硬底化</t>
  </si>
  <si>
    <t>联安村</t>
  </si>
  <si>
    <t>道路硬底化270米*4米*0.2米</t>
  </si>
  <si>
    <t>联安村民委员会</t>
  </si>
  <si>
    <t>孔远新</t>
  </si>
  <si>
    <t>五华县公益性微小项目2017五华县岐岭镇清溪村沙井头村道硬底化</t>
  </si>
  <si>
    <t>清溪村</t>
  </si>
  <si>
    <t>道路硬底化400*2.5</t>
  </si>
  <si>
    <t>清溪村民委员会</t>
  </si>
  <si>
    <t>何万渠</t>
  </si>
  <si>
    <t>五华县公益性微小项目2017五华县岐岭镇龙岭村大径机耕路道路硬底化</t>
  </si>
  <si>
    <t>龙岭村</t>
  </si>
  <si>
    <t>道路硬底化300米*2.5米*0.2</t>
  </si>
  <si>
    <t>龙岭村民委员会</t>
  </si>
  <si>
    <t>曾聪环</t>
  </si>
  <si>
    <t>五华县公益性微小项目2017五华县岐岭镇凤凰村美公门前至社下灌溉水圳</t>
  </si>
  <si>
    <t>凤凰村</t>
  </si>
  <si>
    <t>水圳三面光210米*1.1米</t>
  </si>
  <si>
    <t>凤凰村民委员会</t>
  </si>
  <si>
    <t>黄忠强</t>
  </si>
  <si>
    <t>五华县公益性微小项目2017五华县岐岭镇塔星村学校至山一队道路改造工程</t>
  </si>
  <si>
    <t>塔星村</t>
  </si>
  <si>
    <t>道路硬底化120米*3.5米</t>
  </si>
  <si>
    <t>塔星村民委员会</t>
  </si>
  <si>
    <t>罗裕雄</t>
  </si>
  <si>
    <t>五华县公益性微小项目2017五华县岐岭镇罗经村罗屋小组饮水工程项目</t>
  </si>
  <si>
    <t>罗经村</t>
  </si>
  <si>
    <t>水池1个、铺水管2000米</t>
  </si>
  <si>
    <t>罗经村村民委员会</t>
  </si>
  <si>
    <t>罗经村民委员会</t>
  </si>
  <si>
    <t>罗国文</t>
  </si>
  <si>
    <t>五华县公益性微小项目2017五华县岐岭镇合水村合水线至罗仔塘道路硬底化</t>
  </si>
  <si>
    <t>合水村</t>
  </si>
  <si>
    <t>道路硬底化310*3.5*0.2</t>
  </si>
  <si>
    <t>合水村民委员会</t>
  </si>
  <si>
    <t>钟远文</t>
  </si>
  <si>
    <t>五华县公益性微小项目2018五华县岐岭镇龙岭村坑尾清理河道工程</t>
  </si>
  <si>
    <t>清理河道350米</t>
  </si>
  <si>
    <t>五华县公益性微小项目2018五华县岐岭镇华源村水沟工程</t>
  </si>
  <si>
    <t>华源村</t>
  </si>
  <si>
    <t>水圳改造900米</t>
  </si>
  <si>
    <t>华源村民委员会</t>
  </si>
  <si>
    <t>刘忠</t>
  </si>
  <si>
    <t>五华县公益性微小项目2018五华县岐岭镇朝阳村邹岗道路硬底化</t>
  </si>
  <si>
    <t>朝阳村</t>
  </si>
  <si>
    <t>道路硬底化350*3.5*0.2</t>
  </si>
  <si>
    <t>朝阳村民委员会</t>
  </si>
  <si>
    <t>邓麒麟</t>
  </si>
  <si>
    <t>五华县公益性微小项目2018五华县岐岭镇荷梅村老屋围龙背至大沥边扩路工程</t>
  </si>
  <si>
    <t>荷梅村</t>
  </si>
  <si>
    <t>改造道路350*1.7*0.2</t>
  </si>
  <si>
    <t>荷梅村民委员会</t>
  </si>
  <si>
    <t>刘雪科</t>
  </si>
  <si>
    <t>五华县公益性微小项目2018五华县岐岭镇再下村凹背路段道路硬底化</t>
  </si>
  <si>
    <t>礤下村</t>
  </si>
  <si>
    <t>道路硬底化230*3.3*0.2</t>
  </si>
  <si>
    <t>礤下村村民委员会</t>
  </si>
  <si>
    <t>五华县公益性微小项目2018五华县岐岭镇鲁占村上下坝河堤路基工程</t>
  </si>
  <si>
    <t>鲁占村</t>
  </si>
  <si>
    <t>改造道路15*0.45*3.5</t>
  </si>
  <si>
    <t>鲁占村村民委员会</t>
  </si>
  <si>
    <t>鲁占村民委员会</t>
  </si>
  <si>
    <t>许法基</t>
  </si>
  <si>
    <t>五华县公益性微小项目2018五华县岐岭镇孔目村下布村民小组道路硬底化</t>
  </si>
  <si>
    <t>孔目村</t>
  </si>
  <si>
    <t>道路硬底化200*4*0.2</t>
  </si>
  <si>
    <t>孔目村民委员会</t>
  </si>
  <si>
    <t>魏小锋</t>
  </si>
  <si>
    <t>五华县公益性微小项目2018五华县岐岭镇龙寨村锡塘油茶基地道路硬底化工程</t>
  </si>
  <si>
    <t>龙寨村</t>
  </si>
  <si>
    <t>道路硬底化300*2.5*0.15</t>
  </si>
  <si>
    <t>龙寨村民委员会</t>
  </si>
  <si>
    <t>刘丽娟</t>
  </si>
  <si>
    <t>五华县公益性微小项目2018五华县岐岭镇荣福村沿河路楼角路段道路硬底化工程</t>
  </si>
  <si>
    <t>荣福村</t>
  </si>
  <si>
    <t>道路硬底化140*5*0.2</t>
  </si>
  <si>
    <t>荣福村民委员会</t>
  </si>
  <si>
    <t>孔伟星</t>
  </si>
  <si>
    <t>五华县公益性微小项目2018五华县岐岭镇龙岭村老虎坑水圳维修工程</t>
  </si>
  <si>
    <t>水圳维修工程30米</t>
  </si>
  <si>
    <t>五华县公益性微小项目2018五华县岐岭镇联安村太昌路路面路坡修复工程</t>
  </si>
  <si>
    <t>26米路面路坡修复工程.3米*3米，</t>
  </si>
  <si>
    <t>五华县公益性微小项目2018五华县岐岭镇赤水村河道两面光工程</t>
  </si>
  <si>
    <t>赤水村</t>
  </si>
  <si>
    <t>水圳两面光56米</t>
  </si>
  <si>
    <t>赤水村民委员会</t>
  </si>
  <si>
    <t>黄文标</t>
  </si>
  <si>
    <t>五华县公益性微小项目2018五华县岐岭镇王化村横坝片华国塘清理大小沥和砌护墙工程</t>
  </si>
  <si>
    <t>王化村</t>
  </si>
  <si>
    <t>清理大小沥和砌护墙200米*0.35米*1.2</t>
  </si>
  <si>
    <t>王化村民委员会</t>
  </si>
  <si>
    <t>钟妙坚</t>
  </si>
  <si>
    <t>五华县公益性微小项目2018五华县岐岭镇大蒲村自来水改造工程</t>
  </si>
  <si>
    <t>大蒲村</t>
  </si>
  <si>
    <t>20米水井2口、更换自来水管500米</t>
  </si>
  <si>
    <t>大蒲村民委员会</t>
  </si>
  <si>
    <t>刘松青</t>
  </si>
  <si>
    <t>五华县公益性微小项目2018五华县岐岭镇双山村陂头、水圳建设工程</t>
  </si>
  <si>
    <t>双山村</t>
  </si>
  <si>
    <t>陂头、水圳建设工程185米</t>
  </si>
  <si>
    <t>双山村民委员会</t>
  </si>
  <si>
    <t>卓添福</t>
  </si>
  <si>
    <t>五华县公益性微小项目2018五华县岐岭镇朝阳村赖屋、傅屋、邵屋道路硬底化工程</t>
  </si>
  <si>
    <t>道路硬底化工程350*3.5*0.2</t>
  </si>
  <si>
    <t>五华县公益性微小项目2018五华县岐岭镇王化村横坝片横四队路硬底化工程</t>
  </si>
  <si>
    <t>道路硬底化工程133米3.3*0.2</t>
  </si>
  <si>
    <t>五华县公益性微小项目2018五华县岐岭镇凤凰村双沥至上江隆灌溉主圳三面光工程</t>
  </si>
  <si>
    <t>双沥至上江隆灌溉主圳三面光工程110米</t>
  </si>
  <si>
    <t>五华县公益性微小项目2018五华县岐岭镇联安村中心路道路硬底化工程</t>
  </si>
  <si>
    <t>道路硬底化工程210*2.5*0.2</t>
  </si>
  <si>
    <t>五华县公益性微小项目2018五华县岐岭镇合水村合水排段道路硬底化工程</t>
  </si>
  <si>
    <t>道路硬底化工程165*3*0.2</t>
  </si>
  <si>
    <t>五华县公益性微小项目2018五华县岐岭镇大蒲村水圳程（村委门口段、桥下段）水圳两面光</t>
  </si>
  <si>
    <t>水圳两面光20.3米</t>
  </si>
  <si>
    <t>五华县公益性微小项目2018五华县岐岭镇罗经村下罗至张屋路段道路硬底化工程</t>
  </si>
  <si>
    <t>道路硬底化工程129*4*0.2</t>
  </si>
  <si>
    <t>五华县公益性微小项目2018五华县岐岭镇荣福村横岭小组道路硬底化</t>
  </si>
  <si>
    <t>道路硬底化工程103*3.5*0.2</t>
  </si>
  <si>
    <t>荣福村村民委员会</t>
  </si>
  <si>
    <t>五华县公益性微小项目2018五华县岐岭镇孔目村林排至荐草道路硬底化工程</t>
  </si>
  <si>
    <t>道路硬底化工程210*3.5*0.2</t>
  </si>
  <si>
    <t>五华县公益性微小项目2018五华县岐岭镇凤凰村上街码头至三Y路道路硬底化工程</t>
  </si>
  <si>
    <t>道路硬底化工程85.6*4.8*0.2</t>
  </si>
  <si>
    <t>五华县公益性微小项目2018五华县岐岭镇北源村岭下自然村大水渠修建工程</t>
  </si>
  <si>
    <t>修建大水渠100米</t>
  </si>
  <si>
    <t>五华县公益性微小项目2018五华县岐岭镇荣福村福新小组张坚龄屋至苏屋小组苏坤飞屋后道路硬底化建设工程</t>
  </si>
  <si>
    <t>道路硬底化工程205*1.5*0.15</t>
  </si>
  <si>
    <t>五华县公益性微小项目2018五华县岐岭镇华源村芋陂塘村道至水库便道路基及道路硬底化工程</t>
  </si>
  <si>
    <t>村道至水库便道路基及道路硬底化230米*3.5</t>
  </si>
  <si>
    <t>五华县公益性微小项目2018五华县岐岭镇龙岭村下坝、村委背水圳三面光工程</t>
  </si>
  <si>
    <t>水圳三面光250米</t>
  </si>
  <si>
    <t>五华县公益性微小项目2018五华县岐岭镇塔星村上山塘滤水池工程项目</t>
  </si>
  <si>
    <t>滤水池1个</t>
  </si>
  <si>
    <t>五华县公益性微小项目2019五华县岐岭镇清溪村老围里村道硬底化工程</t>
  </si>
  <si>
    <t>道路硬底化工程470*3.5*0.2</t>
  </si>
  <si>
    <t>五华县公益性微小项目2019五华县岐岭镇联安村桃坑至顺和道路硬底化工程</t>
  </si>
  <si>
    <t>道路硬底化工程200*3*0.2</t>
  </si>
  <si>
    <t>五华县公益性微小项目2019五华县岐岭镇清溪村清一小组至钟梅芳屋前水圳三面光工程</t>
  </si>
  <si>
    <t>水圳三面光工程300米</t>
  </si>
  <si>
    <t xml:space="preserve">五华县公益性微小项目2019五华县岐岭镇龙岭村X152县道至新三小组道路硬底化  </t>
  </si>
  <si>
    <t>道路硬底化工程155*2.5*0.2</t>
  </si>
  <si>
    <t>五华县公益性微小项目2019五华县岐岭镇龙岭村新三至新四小组农田水圳工程</t>
  </si>
  <si>
    <t>水圳三光260米</t>
  </si>
  <si>
    <t>五华县公益性微小项目2019五华县岐岭镇荷梅村黄坑水库灌溉水渠维修加固工程</t>
  </si>
  <si>
    <t>灌溉水渠维修加固120米</t>
  </si>
  <si>
    <t>五华县公益性微小项目2019五华县岐岭镇王化村九三至九五道路硬底化工程</t>
  </si>
  <si>
    <t>道路硬底化工程1100*3.5*0.2</t>
  </si>
  <si>
    <t>五华县公益性微小项目2020五华县岐岭镇联安村叶屋段村道维修工程</t>
  </si>
  <si>
    <t>村道维修38米*3.2米</t>
  </si>
  <si>
    <t>五华县公益性微小项目2020五华县岐岭镇王化村甘蔗坑水利涵洞（塌方）清淤维修项目建设</t>
  </si>
  <si>
    <t>水利涵洞（塌方）清淤维修</t>
  </si>
  <si>
    <t>五华县公益性微小项目2020五华县岐岭镇龙岭村坑尾村道维修</t>
  </si>
  <si>
    <t>村道维修60米</t>
  </si>
  <si>
    <t>五华县公益性微小项目2020五华县岐岭镇罗经村罗屋小组大水沥陂头建设</t>
  </si>
  <si>
    <t>新建陂头一座</t>
  </si>
  <si>
    <t>五华县公益性微小项目2020五华县岐岭镇龙岭村社址小组到下新屋小组杨径段水圳三面光</t>
  </si>
  <si>
    <t>水水圳三面光350米</t>
  </si>
  <si>
    <t>五华县公益性微小项目2020五华县岐岭镇龙岭村翻身楼到岭下石头丘段水圳三面光</t>
  </si>
  <si>
    <t>水水圳三面光220米</t>
  </si>
  <si>
    <t>五华县公益性微小项目2020五华县岐岭镇礤下村竹山片陂头项目建设工程</t>
  </si>
  <si>
    <t>陂头一座16米</t>
  </si>
  <si>
    <t>五华县公益性微小项目2020五华县岐岭镇赤水村甲子口至中心塘水圳三面光</t>
  </si>
  <si>
    <t>水圳三面光70米</t>
  </si>
  <si>
    <t>五华县公益性微小项目2020五华县岐岭镇赤水村址前老桥维修及道路硬底化</t>
  </si>
  <si>
    <t>老桥维修长5米、宽4米，道路硬底化150平方</t>
  </si>
  <si>
    <t>五华县公益性微小项目2020五华县岐岭镇荣福村楼角到排中道路硬底化</t>
  </si>
  <si>
    <t>道路硬底化300*3*0.2</t>
  </si>
  <si>
    <t>五华县公益性微小项目2020五华县岐岭镇罗经村梅子坑水圳三面光（角里灌溉水圳工程）</t>
  </si>
  <si>
    <t>水水圳三面光310米，埋管555米</t>
  </si>
  <si>
    <t>五华县公益性微小项目2020五华县岐岭镇凤凰村主圳道（江隆段）三面光项目建设工程</t>
  </si>
  <si>
    <t>水圳三面光100米</t>
  </si>
  <si>
    <t>五华县公益性微小项目2020五华县岐岭镇华源村横塘至上下围小组水圳三面光</t>
  </si>
  <si>
    <t>五华县公益性微小项目2020五华县岐岭镇联安村同和至上坑道路硬底化</t>
  </si>
  <si>
    <t>道路硬底化260*2.5*0.2</t>
  </si>
  <si>
    <t>寨一自然村道硬底化</t>
  </si>
  <si>
    <t>龙寨</t>
  </si>
  <si>
    <t>道路硬底化长260米*宽3.5米</t>
  </si>
  <si>
    <t>新三、新屋建设桥梁</t>
  </si>
  <si>
    <t>再下</t>
  </si>
  <si>
    <t>改建一座桥梁长10米，宽3.5米</t>
  </si>
  <si>
    <t>再下村村民委员会</t>
  </si>
  <si>
    <t>荷梅村社背隆至兆芳楼道路硬底化</t>
  </si>
  <si>
    <t>荷梅</t>
  </si>
  <si>
    <t>道路硬底化250*3.5*0.2</t>
  </si>
  <si>
    <t>孔目村新塘田螺坳郑塘角水圳三面光</t>
  </si>
  <si>
    <t>孔目</t>
  </si>
  <si>
    <t>水圳三面光400米</t>
  </si>
  <si>
    <t>清溪村委会-马屋至岭下排灌渠改造工程</t>
  </si>
  <si>
    <t>改水圳1500米</t>
  </si>
  <si>
    <t>凤凰村社下道路硬底化</t>
  </si>
  <si>
    <t>道路硬底化350*3.5*0.15</t>
  </si>
  <si>
    <t>凤凰村村民委员会</t>
  </si>
  <si>
    <t>鲁占村鲁占大桥至河背小组道路硬底化</t>
  </si>
  <si>
    <t>2017黄塘尾道路工程</t>
  </si>
  <si>
    <t>黄福村</t>
  </si>
  <si>
    <t>黄塘尾道路</t>
  </si>
  <si>
    <t>长1600米、宽3米；</t>
  </si>
  <si>
    <t>五华县岐岭镇黄福村民委员会</t>
  </si>
  <si>
    <t>五华县岐岭镇政府</t>
  </si>
  <si>
    <t>黄福村支部书记</t>
  </si>
  <si>
    <t>钟小雄</t>
  </si>
  <si>
    <t>2017沥背路工程建设</t>
  </si>
  <si>
    <t>沥背道路</t>
  </si>
  <si>
    <t>长250米、宽3米</t>
  </si>
  <si>
    <t>2017公共卫生站建设项目</t>
  </si>
  <si>
    <t>公共卫生站</t>
  </si>
  <si>
    <r>
      <rPr>
        <b/>
        <sz val="12"/>
        <color rgb="FF000000"/>
        <rFont val="宋体"/>
        <charset val="134"/>
      </rPr>
      <t>2017</t>
    </r>
    <r>
      <rPr>
        <b/>
        <sz val="12"/>
        <color theme="1"/>
        <rFont val="宋体"/>
        <charset val="134"/>
      </rPr>
      <t>公共服务站建设项目</t>
    </r>
  </si>
  <si>
    <t>公共服务站</t>
  </si>
  <si>
    <r>
      <rPr>
        <b/>
        <sz val="12"/>
        <color rgb="FF000000"/>
        <rFont val="宋体"/>
        <charset val="134"/>
      </rPr>
      <t>2017</t>
    </r>
    <r>
      <rPr>
        <b/>
        <sz val="12"/>
        <color theme="1"/>
        <rFont val="宋体"/>
        <charset val="134"/>
      </rPr>
      <t>垃圾桶项目</t>
    </r>
  </si>
  <si>
    <t>垃圾桶</t>
  </si>
  <si>
    <t>200个</t>
  </si>
  <si>
    <r>
      <rPr>
        <b/>
        <sz val="12"/>
        <color rgb="FF000000"/>
        <rFont val="宋体"/>
        <charset val="134"/>
      </rPr>
      <t>2017</t>
    </r>
    <r>
      <rPr>
        <b/>
        <sz val="12"/>
        <color theme="1"/>
        <rFont val="宋体"/>
        <charset val="134"/>
      </rPr>
      <t>进村标志文化石</t>
    </r>
  </si>
  <si>
    <t>进村标志文化石</t>
  </si>
  <si>
    <t>1个</t>
  </si>
  <si>
    <t>2017平安村居视频监控建设</t>
  </si>
  <si>
    <t>平安村居视频监控</t>
  </si>
  <si>
    <t>2017中心路建设工程</t>
  </si>
  <si>
    <t>中心路</t>
  </si>
  <si>
    <t>长800米、宽3米</t>
  </si>
  <si>
    <t>2017学校排水建设工程</t>
  </si>
  <si>
    <t>学校排水建设</t>
  </si>
  <si>
    <t>2017老人活动中心购买文化室设备</t>
  </si>
  <si>
    <t>老人活动中心购买文化室设备</t>
  </si>
  <si>
    <t>2017大数据平台建设项目</t>
  </si>
  <si>
    <t>大数据平台</t>
  </si>
  <si>
    <t>联想笔记本电脑、宏基投影仪各1台</t>
  </si>
  <si>
    <r>
      <rPr>
        <b/>
        <sz val="12"/>
        <color rgb="FF000000"/>
        <rFont val="宋体"/>
        <charset val="134"/>
      </rPr>
      <t>2017</t>
    </r>
    <r>
      <rPr>
        <b/>
        <sz val="12"/>
        <color theme="1"/>
        <rFont val="宋体"/>
        <charset val="134"/>
      </rPr>
      <t>郊马路（学校道路）建设工程</t>
    </r>
  </si>
  <si>
    <t>郊马路（学校道路）</t>
  </si>
  <si>
    <t>长500米、宽3米</t>
  </si>
  <si>
    <r>
      <rPr>
        <b/>
        <sz val="12"/>
        <color rgb="FF000000"/>
        <rFont val="宋体"/>
        <charset val="134"/>
      </rPr>
      <t>2017</t>
    </r>
    <r>
      <rPr>
        <b/>
        <sz val="12"/>
        <color theme="1"/>
        <rFont val="宋体"/>
        <charset val="134"/>
      </rPr>
      <t>村委门前小广场建设</t>
    </r>
  </si>
  <si>
    <t>村委门前小广场</t>
  </si>
  <si>
    <t>约700平方米</t>
  </si>
  <si>
    <t>2017购买档案盒</t>
  </si>
  <si>
    <t>档案盒</t>
  </si>
  <si>
    <t>2017老人活动中心二楼（文化室）装修</t>
  </si>
  <si>
    <t>老人活动中心二楼（文化室）</t>
  </si>
  <si>
    <r>
      <rPr>
        <b/>
        <sz val="12"/>
        <color rgb="FF000000"/>
        <rFont val="宋体"/>
        <charset val="134"/>
      </rPr>
      <t>2017</t>
    </r>
    <r>
      <rPr>
        <b/>
        <sz val="12"/>
        <color theme="1"/>
        <rFont val="宋体"/>
        <charset val="134"/>
      </rPr>
      <t>中心路路灯安装</t>
    </r>
  </si>
  <si>
    <t>中心路路灯</t>
  </si>
  <si>
    <t>7盏</t>
  </si>
  <si>
    <t>2017学校西侧道路建设</t>
  </si>
  <si>
    <t>学校西侧道路</t>
  </si>
  <si>
    <t>长70米、宽4米</t>
  </si>
  <si>
    <t>2018公共厕所建设</t>
  </si>
  <si>
    <t>公共厕所</t>
  </si>
  <si>
    <t>长7.3米，高6.3米，高3.5米</t>
  </si>
  <si>
    <t>2018文化广场建设</t>
  </si>
  <si>
    <t>文化广场</t>
  </si>
  <si>
    <t>2019高岗坪巷道硬底化工程</t>
  </si>
  <si>
    <t>高岗坪巷道</t>
  </si>
  <si>
    <t>2019沥背小广场建设工程</t>
  </si>
  <si>
    <t>沥背小广场</t>
  </si>
  <si>
    <t>2018文化广场附属设施建设</t>
  </si>
  <si>
    <t>文化广场附属设施</t>
  </si>
  <si>
    <t>文化室3楼不锈钢门2个，文化广场雕塑底座1个等</t>
  </si>
  <si>
    <t>2018沥背接驳路道路硬底化工程</t>
  </si>
  <si>
    <t>沥背接驳路道路</t>
  </si>
  <si>
    <r>
      <rPr>
        <b/>
        <sz val="12"/>
        <color rgb="FF000000"/>
        <rFont val="宋体"/>
        <charset val="134"/>
      </rPr>
      <t>2018</t>
    </r>
    <r>
      <rPr>
        <b/>
        <sz val="12"/>
        <color theme="1"/>
        <rFont val="宋体"/>
        <charset val="134"/>
      </rPr>
      <t>健身广场平整及安装体育器材项目</t>
    </r>
  </si>
  <si>
    <t>健身广场平整及安装体育器材</t>
  </si>
  <si>
    <t>平整400平方米；购器材儿童滑梯、橡胶地胶各一套</t>
  </si>
  <si>
    <t>2018健身广场硬底化、安装护栏和宣传标语、灯光项目</t>
  </si>
  <si>
    <t>健身广场硬底化、安装护栏和宣传标语、灯光项目</t>
  </si>
  <si>
    <t>硬底化400余平方米、广场灯2盏，安装护栏15米</t>
  </si>
  <si>
    <t>2020黄塘尾水利工程</t>
  </si>
  <si>
    <t>黄塘尾水利工程</t>
  </si>
  <si>
    <t>2020入户道路硬底化工程</t>
  </si>
  <si>
    <t>入户道路硬底化</t>
  </si>
  <si>
    <t>2020上坝头万钦楼机耕路工程建设项目</t>
  </si>
  <si>
    <t>上坝头万钦楼机耕路</t>
  </si>
  <si>
    <t>2020村忆馆建设项目</t>
  </si>
  <si>
    <t>村忆馆</t>
  </si>
  <si>
    <t>2020更新垃圾桶、修建垃圾分类亭项目</t>
  </si>
  <si>
    <t>垃圾桶、修建垃圾分类亭</t>
  </si>
  <si>
    <t>2020村委小广场升级改造</t>
  </si>
  <si>
    <t>村委小广场升级改造</t>
  </si>
  <si>
    <t>2020黄福村足球场建设</t>
  </si>
  <si>
    <t>黄福村足球场</t>
  </si>
  <si>
    <t>2020黄竹坑至沥背河堤路灯建设</t>
  </si>
  <si>
    <t>黄竹坑至沥背河堤路灯</t>
  </si>
  <si>
    <t>五华县公益类资产2017年五华县岐岭镇黄塔村村安全监控视频设备工程</t>
  </si>
  <si>
    <t>黄塔村</t>
  </si>
  <si>
    <t>7台监控摄像头及配件，1台监控主机，2台显示器，2个硬盘，若干电源线网络线等</t>
  </si>
  <si>
    <t>东莞市厚街联丰电子设备经营部</t>
  </si>
  <si>
    <t>公益性资产</t>
  </si>
  <si>
    <t>黄塔村民委员会</t>
  </si>
  <si>
    <t>巫海青</t>
  </si>
  <si>
    <t>五华县公益类资产2017年五华县岐岭镇黄塔村村辅路路灯建设项目</t>
  </si>
  <si>
    <t>60台智能led路灯，5米灯杆，50wled灯，1.5平方铜线。</t>
  </si>
  <si>
    <t>深圳市众意盛科技有限公司</t>
  </si>
  <si>
    <t>五华县公益类资产2017年五华县岐岭镇黄塔村村公共服务站建设</t>
  </si>
  <si>
    <t>建设村公共服务站55平方，1400元/平方（含装修、水电门窗等）。</t>
  </si>
  <si>
    <t>五华县长乐建筑工程公司</t>
  </si>
  <si>
    <t>五华县公益类资产2017年五华县岐岭镇黄塔村村小学校园文化建设</t>
  </si>
  <si>
    <t>对黄塔小学4个课室进行简单装修，对图书室进行改造，并购置相关设备器材和图书</t>
  </si>
  <si>
    <t>蕉岭县恒昌广告有限公司</t>
  </si>
  <si>
    <t>五华县公益类资产2017年五华县岐岭镇黄塔村村公共服务站装饰工程</t>
  </si>
  <si>
    <t>对黄塔村公共服务站进行配套装饰，包含文件柜、前台柜、广告牌等</t>
  </si>
  <si>
    <t>五华县一均实业有限公司</t>
  </si>
  <si>
    <t>五华县公益类资产2017年五华县岐岭镇黄塔村红光村民小组道路硬底化</t>
  </si>
  <si>
    <t>修建红光村民小组道路基础设施，长350m、宽2.8m，厚0.2m。</t>
  </si>
  <si>
    <t>五华县公益类资产2017年五华县岐岭镇黄塔村村主路路灯建设项目</t>
  </si>
  <si>
    <t>建设和改造村内路灯公共基础设施LED路灯70盏，5米灯杆，50wled灯，1.5平方铜线。</t>
  </si>
  <si>
    <t>梅州市创弘照明科技有限公司</t>
  </si>
  <si>
    <t>五华县公益类资产2017年五华县岐岭镇黄塔村岭背、楼塘村民小组道路硬底化</t>
  </si>
  <si>
    <t>修建岭背楼塘村民小组道路基础设施，长325m、宽3m，厚0.2m。</t>
  </si>
  <si>
    <t>五华县公益类资产2017年五华县岐岭镇黄塔村文化广场及卫生站项目</t>
  </si>
  <si>
    <t>黄塔村文化广场及卫生站建设，包括主体结构，装修装饰。</t>
  </si>
  <si>
    <t>五华县公益类资产2017年五华县岐岭镇黄塔村村文化广场配套工程项目</t>
  </si>
  <si>
    <t>对文化广场主体工程，现需对文化广场进行绿化、安装文体器材、石凳子、乒乓球台、篮球架等项目建设。</t>
  </si>
  <si>
    <t>五华县公益类资产2018年五华县岐岭镇黄塔村村址道路建设</t>
  </si>
  <si>
    <t>对黄塔村道路进行硬底化，长70m、宽9.2m，厚0.2m</t>
  </si>
  <si>
    <t>五华县公益类资产2018年五华县岐岭镇黄塔村村综合文化服务中心</t>
  </si>
  <si>
    <t>黄塔村公共服务站（党群活动中心）建设</t>
  </si>
  <si>
    <t>五华县公益类资产2018年五华县岐岭镇黄塔村红光社下路灯建设</t>
  </si>
  <si>
    <t>建设和改造红光、社下路灯公共基础设施LED路灯30盏，5米灯杆，50wled灯，1.5平方铜线</t>
  </si>
  <si>
    <t>五华县公益类资产2019年五华县岐岭镇黄塔村党建宣传阵地</t>
  </si>
  <si>
    <t>村党建宣传阵地建设，党建墙地，党建宣传牌，长廊凉亭。</t>
  </si>
  <si>
    <t>五华县华城镇创亿广告部</t>
  </si>
  <si>
    <t>五华县公益类资产2019年五华县岐岭镇黄塔村香菇基地道路建设</t>
  </si>
  <si>
    <t>修建香菇基地道路建设基础设施，50*2m。</t>
  </si>
  <si>
    <t xml:space="preserve">五华县公益类资产2019年五华县岐岭镇黄塔村黄塔便民亭、公共卫生间建设 </t>
  </si>
  <si>
    <t>建设黄塔便民亭、公共卫生间、挡土墙等。</t>
  </si>
  <si>
    <t xml:space="preserve">五华县公益类资产2019年五华县岐岭镇黄塔村黄塔小学广场硬底化、绿化项目 </t>
  </si>
  <si>
    <t>建设黄塔小学广场硬底化、绿化等</t>
  </si>
  <si>
    <t xml:space="preserve">五华县公益类资产2019年五华县岐岭镇黄塔村岐岭镇黄塔村57户贫困户给水管入户铺设工程 </t>
  </si>
  <si>
    <t>57户贫困户自来水安装到户，管网开挖及回填，水管、水表等配件及安装。</t>
  </si>
  <si>
    <t>梅州市源胜建设工程有限公司</t>
  </si>
  <si>
    <t>五华县公益类资产2020年五华县岐岭镇黄塔村黄塔村扶贫产业蛋鸭养殖基地道路建设</t>
  </si>
  <si>
    <t>金片至蛋鸭养殖基地基地道路建设，310*3*0.18m工程</t>
  </si>
  <si>
    <t>五华县公益类资产2020年五华县岐岭镇黄塔村黄塔村太阳能路灯建设工程</t>
  </si>
  <si>
    <t>金片、楼塘、岭背、万里、红光五片太阳能路灯55盏，5米灯杆，50wled灯，太阳能板60w，电池72AH</t>
  </si>
  <si>
    <t>中山市宏锦特照明科技有限公司</t>
  </si>
  <si>
    <t>五华县公益类资产2020年五华县岐岭镇黄塔村黄塔村金片至沙桐排道路加宽硬底化</t>
  </si>
  <si>
    <t>金片到沙桐排道路拓宽硬底化及楼塘水圳修缮，道路521.7*1.13米；水圳35*0.25米工程。</t>
  </si>
  <si>
    <t>梅州市乐基实业发展有限公司</t>
  </si>
  <si>
    <t xml:space="preserve">五华县公益类资产2020年五华县岐岭镇黄塔村党建宣传阵地（党建宣传牌）建设） </t>
  </si>
  <si>
    <t>党建宣传阵地：128套党建宣传牌，31套灯柱宣传牌，1套党建旗台及配套设备建设。</t>
  </si>
  <si>
    <t>五华县公益性2016年五华县岐岭镇皇华村村委办公设备</t>
  </si>
  <si>
    <t>皇华村</t>
  </si>
  <si>
    <t>为改善村委办公条件，帮扶村委购买惠普彩色打印机、理光黑白复印打印一体机各一台。</t>
  </si>
  <si>
    <t>五华县岐岭镇皇华村民委员会</t>
  </si>
  <si>
    <t>五华县岐岭镇人民政府</t>
  </si>
  <si>
    <t>皇华村民委员会</t>
  </si>
  <si>
    <t>村书记、主任</t>
  </si>
  <si>
    <t>黄广明</t>
  </si>
  <si>
    <t>五华县公益性2016年五华县岐岭镇皇华村新建林区道路</t>
  </si>
  <si>
    <t xml:space="preserve"> 新建一条由新田-苏茅凹林区道路，全长约2.1公里，中标价332.4万元。</t>
  </si>
  <si>
    <t>五华县发展改革局</t>
  </si>
  <si>
    <t>项目未完成</t>
  </si>
  <si>
    <t>五华县公益性2017年五华县岐岭镇皇华村垃圾收集及运输设备</t>
  </si>
  <si>
    <t>购买80个垃圾桶、一台垃圾运输车</t>
  </si>
  <si>
    <t>五华县公益性2017年五华县岐岭镇皇华村村委办公楼修缮</t>
  </si>
  <si>
    <t>装修村委1-3楼工程、加建一层板房会议室、购买办公桌、电器等</t>
  </si>
  <si>
    <t>五华县公益性2017年五华县岐岭镇皇华村路灯工程</t>
  </si>
  <si>
    <t>安装路灯62套灯杆灯具</t>
  </si>
  <si>
    <t>五华县公益性2017年五华县岐岭镇皇华村平安乡村监控设备</t>
  </si>
  <si>
    <t>安装平安乡村监控设备包括购买7个高清摄像头、主机、光纤电缆线等</t>
  </si>
  <si>
    <t>五华县公益性2017年五华县岐岭镇皇华村投影仪</t>
  </si>
  <si>
    <t>安装投影仪设备</t>
  </si>
  <si>
    <t>五华县公益性2018年五华县岐岭镇皇华村文化广场建设</t>
  </si>
  <si>
    <t>在皇华小学旁建设一个皇华村文化广场</t>
  </si>
  <si>
    <t>五华县公益性2018年五华县岐岭镇皇华村卫生站加装隔热层、广场防护栏工程</t>
  </si>
  <si>
    <t xml:space="preserve">皇华村卫生站加装隔热层，文化广场增加加护栏 </t>
  </si>
  <si>
    <t>五华县公益性2018年五华县岐岭镇皇华村公共卫生间以及文化广场配套设施</t>
  </si>
  <si>
    <t>在皇华小学改造一个公共洗手间，文化广场建设更衣室、道具室、化妆室等</t>
  </si>
  <si>
    <t>五华县公益性2018年五华县岐岭镇皇华村皇华小学会议设施设备</t>
  </si>
  <si>
    <t>为皇华小学添置会议桌、椅子、空调</t>
  </si>
  <si>
    <t>五华县公益性2018年五华县岐岭镇皇华村皇华村文化广场及卫生站设施设备</t>
  </si>
  <si>
    <t>文化广场添置移动篮球架一套、公园椅四张，卫生站购买空调一台</t>
  </si>
  <si>
    <t>五华县公益性2019年五华县岐岭镇皇华村皇华村卫生站办公设施</t>
  </si>
  <si>
    <t>帮扶皇华村卫生站购置医疗办公用品、电器、安装玻璃门等</t>
  </si>
  <si>
    <t>五华县公益性2018年五华县岐岭镇皇华村集中供水配套设施</t>
  </si>
  <si>
    <t>帮扶皇华村集中供水池饮水池蓄水池增加防护栏、新增引水管</t>
  </si>
  <si>
    <t>五华县公益性2019年五华县岐岭镇皇华村集中供水配套设施</t>
  </si>
  <si>
    <t>帮扶皇华村村集中供水池新增自来水引水管、建设护墙、水池硬底化</t>
  </si>
  <si>
    <t>五华县公益性2019年五华县岐岭镇皇华村党建书籍和文件柜</t>
  </si>
  <si>
    <t>五华县公益性2018年五华县岐岭镇皇华村党建书籍和文件柜</t>
  </si>
  <si>
    <t>帮扶捐赠皇华村党建书籍及文件柜</t>
  </si>
  <si>
    <t>五华县公益性2017年五华县岐岭镇皇华村横塘及上段农田水利工程</t>
  </si>
  <si>
    <t>在横塘修建一条长300米，规格为0.5m*0.2m*0.1m的水圳水利项目</t>
  </si>
  <si>
    <t>五华县公益性2020年五华县岐岭镇皇华村购买垃圾桶</t>
  </si>
  <si>
    <t>购买100个垃圾桶</t>
  </si>
  <si>
    <t>五华县公益性2020年五华县岐岭镇皇华村购置垃圾运输设备</t>
  </si>
  <si>
    <t>购置一台五征牌自卸柴油三轮摩托车一台</t>
  </si>
  <si>
    <t>五华县公益性2020年五华县岐岭镇皇华村购置垃圾清理工具一批</t>
  </si>
  <si>
    <t>购置河涌垃圾清理工具一批，包括水衣、打捞工具、防护用品等</t>
  </si>
  <si>
    <t>五华县公益性2020年五华县岐岭镇皇华村农家书屋建设</t>
  </si>
  <si>
    <t>帮扶皇华村建设扶贫农家书屋，帮扶购置书架5个、成人桌椅4套，儿童桌椅一套、制作背景墙、书屋牌匾、支付租金、修缮墙面以及布线等</t>
  </si>
  <si>
    <t>五华县公益性2020年五华县岐岭镇皇华村大眉山党建文化墙建设</t>
  </si>
  <si>
    <t>在大眉山休闲广场建设长10m，高4.8m的党建文化墙</t>
  </si>
  <si>
    <t>五华县公益性2020年五华县岐岭镇皇华村石塘岗灌溉渠和田埂修复、高坪饮用水池道路硬底化工程</t>
  </si>
  <si>
    <t>修复皇华村石塘岗复灌溉渠（规格约21.5m*0.4m*0.2m）、硬底化路面（规格约100m*0.15m*1m）
修复55米田埂以及100米沟堤补漏。</t>
  </si>
  <si>
    <t>五华县公益性2020年五华县岐岭镇皇华村禾石塘-松坑尾道路硬底化项目</t>
  </si>
  <si>
    <t>道路硬底化全长约250米，厚度为20厘米</t>
  </si>
  <si>
    <t>五华县公益性2020年五华县岐岭镇皇华村坝头建设项目</t>
  </si>
  <si>
    <t>修复改造新丰-南丰四处坝头</t>
  </si>
  <si>
    <t>五华县公益性2018年五华县岐岭镇荣贵村至北源水渠</t>
  </si>
  <si>
    <t>荣贵村</t>
  </si>
  <si>
    <t>帮扶修建三面光灌溉水渠，第一段65米，第二段35米。</t>
  </si>
  <si>
    <t>荣贵村民委员会</t>
  </si>
  <si>
    <t>荣贵村委会</t>
  </si>
  <si>
    <t>书记/主任</t>
  </si>
  <si>
    <t>钟思辉</t>
  </si>
  <si>
    <t>五华县公益性2017年五华县岐岭镇荣贵村投影仪</t>
  </si>
  <si>
    <t>安装投影仪设备费用6310元，用于扶贫成果展示。</t>
  </si>
  <si>
    <t>五华县公益性2017年五华县岐岭镇荣贵村视频监控</t>
  </si>
  <si>
    <t>主干道路安装视频监控设备。</t>
  </si>
  <si>
    <t>五华县公益性2016年五华县岐岭镇荣贵村村委办公打印设备</t>
  </si>
  <si>
    <t>帮扶村委购买一台惠普彩色打印机、一台理光黑白复印打印一体机。</t>
  </si>
  <si>
    <t>五华县公益性2017年五华县岐岭镇荣贵村垃圾收集及运输设备</t>
  </si>
  <si>
    <t>购买84个垃圾桶，一台垃圾运输车，改善贫困村卫生环境。</t>
  </si>
  <si>
    <t>五华县公益性2016年五华县岐岭镇荣贵村红光-高标段道路硬底化及路灯安装</t>
  </si>
  <si>
    <t>红光至高标水泥硬底化道路全长0.8公里、路灯安装。</t>
  </si>
  <si>
    <t>五华县公益性2018年五华县岐岭镇荣贵村道路硬底化（荣贵村矮岭坝路段）及安装的路灯</t>
  </si>
  <si>
    <t>此段道路位于荣贵村矮岭坝道路硬底化，全长0.382公里。工程包括在全村安装101套路灯。</t>
  </si>
  <si>
    <t>五华县公益性2017年五华县岐岭镇荣贵村党群服务中心及村卫生站</t>
  </si>
  <si>
    <t>2017年开始落实党群服务中心及卫生站的设计，因选址难问题，2019年建成。</t>
  </si>
  <si>
    <t>五华县公益性2018年五华县岐岭镇荣贵村上岗段及皇华中学操场旁段道路硬底化</t>
  </si>
  <si>
    <t>荣贵村上岗段及皇华中学操场旁段道路，全长0.177公里，工程总造价19.919337万元，镇财政资金支付9.5万元，剩余104193.37由城投集团支付</t>
  </si>
  <si>
    <t>五华县公益性2018年五华县岐岭镇荣贵村村文化广场建设项目</t>
  </si>
  <si>
    <t>村文化广场项目共计1288平方米，厕所和化妆间层高2.8米，安装高杆灯15米高。</t>
  </si>
  <si>
    <t>五华县公益性2018年五华县岐岭镇荣贵村文化广场配套设施</t>
  </si>
  <si>
    <t>购买四张铁艺长椅、四个可分类垃圾桶。</t>
  </si>
  <si>
    <t>五华县公益性2019年五华县岐岭镇荣贵村荣贵村人民桥至上岗小组道路</t>
  </si>
  <si>
    <t>帮扶整修改造人民桥至上岗小组段道路175米。</t>
  </si>
  <si>
    <t>五华县公益性2019年五华县岐岭镇荣贵村黄洞坑优质番薯种植基地增设的管养房及修缮的道路</t>
  </si>
  <si>
    <t>帮扶荣贵村黄洞坑番薯种植基地修建管养房及对机耕路进行硬底化。</t>
  </si>
  <si>
    <t>五华县公益性2019年五华县岐岭镇荣贵村党群服务中心及村卫生站设备设施</t>
  </si>
  <si>
    <t>帮扶新党群服务中心及卫生站购买配套设施设备。各会议室的空调、百叶窗、窗帘、饮水机、电脑、卫生站的医疗设备等。</t>
  </si>
  <si>
    <t>五华县公益性2017年五华县岐岭镇荣贵村中梁门口排洪排污圳及下梁防洪堤排洪涵洞工程</t>
  </si>
  <si>
    <t>工程内容包括土方开挖、砼垫层、浆砌毛石墙砼圳底，φ800涵管埋设。</t>
  </si>
  <si>
    <t>五华县公益性2018年五华县岐岭镇荣贵村发展番薯种植基地道路建设</t>
  </si>
  <si>
    <t>道路硬底化130米。</t>
  </si>
  <si>
    <t>五华县公益性2020年五华县岐岭镇荣贵村篮球场防护网项目</t>
  </si>
  <si>
    <t>篮球场围网：宽15.4米（两面），长30米，高4米。</t>
  </si>
  <si>
    <t>五华县公益性2020年五华县岐岭镇荣贵村党建服务中心安装不锈钢防盗网</t>
  </si>
  <si>
    <t>党群服务中心一楼窗户加装不锈钢防盗网项目：该项目25平方米。</t>
  </si>
  <si>
    <t>五华县公益性2020年五华县岐岭镇荣贵村一辆三轮摩托车</t>
  </si>
  <si>
    <t>购置一辆三轮摩托车（五征牌 自卸三轮汽车）。用于荣贵村垃圾清运等工作，改善荣贵村人居环境。</t>
  </si>
  <si>
    <t>五华县公益性2020年五华县岐岭镇荣贵村农家书屋124册图书</t>
  </si>
  <si>
    <t>扶贫农家书屋购置图书124册。</t>
  </si>
  <si>
    <t>五华县公益性2020年五华县岐岭镇荣贵村农家书屋书架、阅读台、椅子</t>
  </si>
  <si>
    <t>农家书屋安装书架及购置阅读台、椅子。</t>
  </si>
  <si>
    <t xml:space="preserve">安装单臂线杆 </t>
  </si>
  <si>
    <t>龙水村</t>
  </si>
  <si>
    <t>线杆9条</t>
  </si>
  <si>
    <t>龙水村民委会</t>
  </si>
  <si>
    <t>2集体</t>
  </si>
  <si>
    <t>2公益性</t>
  </si>
  <si>
    <t>龙水村民委员会</t>
  </si>
  <si>
    <t>村主任</t>
  </si>
  <si>
    <t>刘少平</t>
  </si>
  <si>
    <t xml:space="preserve">学校门坪 </t>
  </si>
  <si>
    <t>中心小学门坪改造工程</t>
  </si>
  <si>
    <t>总面积2000平方米</t>
  </si>
  <si>
    <t>水口片建设垃圾卫生池</t>
  </si>
  <si>
    <t>长2米、宽1米、高1.5米、</t>
  </si>
  <si>
    <t xml:space="preserve">田里小组下高坵水圳三面光 </t>
  </si>
  <si>
    <t>田里队下高坵水圳工程</t>
  </si>
  <si>
    <t>长230米、底宽0.3米、两侧高0.5米、两侧厚0.2米</t>
  </si>
  <si>
    <t>財塘至岭下水圳改造工程</t>
  </si>
  <si>
    <t>长276米、底宽0.5米、底厚0.1米、两侧0.2米、两侧0.25米</t>
  </si>
  <si>
    <t>垃圾池、卫生桶</t>
  </si>
  <si>
    <t>垃圾池建设、卫生桶</t>
  </si>
  <si>
    <t>卫生桶120个、长2米、宽1米、高1.5米、</t>
  </si>
  <si>
    <t>中心小学幼儿园通道改造工程</t>
  </si>
  <si>
    <t>总面积1750平方米</t>
  </si>
  <si>
    <t xml:space="preserve">财岭陂头 </t>
  </si>
  <si>
    <t>財岭陂头工程</t>
  </si>
  <si>
    <t>长8米、宽1.5米</t>
  </si>
  <si>
    <t>財塘陂头</t>
  </si>
  <si>
    <t>財塘陂头工程</t>
  </si>
  <si>
    <t>龙塘一片李子畲村道硬底化建设</t>
  </si>
  <si>
    <t>长1400米、宽3.5米、厚0.2米</t>
  </si>
  <si>
    <t xml:space="preserve">财塘至龙岭河背道路硬底化 </t>
  </si>
  <si>
    <t>財岭片財塘村道路硬底化建设</t>
  </si>
  <si>
    <t>长335米、宽2.8米</t>
  </si>
  <si>
    <t>老钟屋到圣教堂道路硬底化建设</t>
  </si>
  <si>
    <t>长200米、宽3.5米</t>
  </si>
  <si>
    <t>路灯改造工程</t>
  </si>
  <si>
    <t>84瓦灯93只、线杆15条、开关10只、电缆线</t>
  </si>
  <si>
    <t xml:space="preserve">松尾岭桥建设  </t>
  </si>
  <si>
    <t>长8米、加宽0.5米</t>
  </si>
  <si>
    <t>下楼农田水圳 三面光</t>
  </si>
  <si>
    <t>下楼农田水圳</t>
  </si>
  <si>
    <t>长280米、水渠0.4公分、底0.1公分、垫层0.3公分</t>
  </si>
  <si>
    <t>新俄老屋至双青线道路硬底化</t>
  </si>
  <si>
    <t>新俄老屋至水口文化广场硬底化</t>
  </si>
  <si>
    <t>长600米、宽6米</t>
  </si>
  <si>
    <t>水口文化活动中心广场</t>
  </si>
  <si>
    <t>水口文化活动中心广场建设</t>
  </si>
  <si>
    <t>长31米、宽35米、总面积570米</t>
  </si>
  <si>
    <t>老人活动中心第三楼建设工程</t>
  </si>
  <si>
    <t>总面积200平方米</t>
  </si>
  <si>
    <t>新俄文化广场体育器材</t>
  </si>
  <si>
    <t>健身器材10件</t>
  </si>
  <si>
    <t>闭路电视监控设备</t>
  </si>
  <si>
    <t>闭路电视监控</t>
  </si>
  <si>
    <t>安装8个监控</t>
  </si>
  <si>
    <t>龙水村教堂路改工程款</t>
  </si>
  <si>
    <t xml:space="preserve">岐岭镇 </t>
  </si>
  <si>
    <t>280*2.5*0.2</t>
  </si>
  <si>
    <t>填报日期：2020年  11月   13 日</t>
  </si>
  <si>
    <t>五华县扶贫资产确权登记表（经营性资产）</t>
  </si>
  <si>
    <t xml:space="preserve">  五华 县  岐岭 镇         村</t>
  </si>
  <si>
    <t>收益类填写</t>
  </si>
  <si>
    <t>收益权归属</t>
  </si>
  <si>
    <t>投入原始金额合计（元）</t>
  </si>
  <si>
    <t>资产类别（按层级划分）</t>
  </si>
  <si>
    <t>是否有协议</t>
  </si>
  <si>
    <t>协议到期日（年月日）</t>
  </si>
  <si>
    <t>收益率</t>
  </si>
  <si>
    <t>五华县经营性2017五华县岐岭镇投资到广东汉光超顺农业股份有限公司收益分红</t>
  </si>
  <si>
    <t>投入扶贫财政资金450万进行收益分红，年收益8%</t>
  </si>
  <si>
    <t>国有</t>
  </si>
  <si>
    <t>经营性资产</t>
  </si>
  <si>
    <t>是</t>
  </si>
  <si>
    <t>2022.12.31</t>
  </si>
  <si>
    <t>镇长</t>
  </si>
  <si>
    <t>戴天平</t>
  </si>
  <si>
    <t>五华县经营性2018五华县岐岭镇投资到梅州润景农林科技发展有限公司收益分红</t>
  </si>
  <si>
    <t>投入扶贫财政资金50万进行收益分红7%</t>
  </si>
  <si>
    <t>2021.07.31</t>
  </si>
  <si>
    <t>五华县经营性2019五华县岐岭镇投资到五华县岐岭镇胜东养殖场收益分红</t>
  </si>
  <si>
    <t>投入扶贫财政资金30万进行收益分红7%</t>
  </si>
  <si>
    <t>2022.01.06</t>
  </si>
  <si>
    <t>五华县经营性2019五华县岐岭镇投资到五华县木子坊三红柚种植专业合社收益分红</t>
  </si>
  <si>
    <t>五华县经营性2019五华县岐岭镇投资到广东长乐烧酒业股份有限公司收益分红</t>
  </si>
  <si>
    <t>投入扶贫财政资金500万进行收益分红8%</t>
  </si>
  <si>
    <t>2024.01.14</t>
  </si>
  <si>
    <t>2017黄福村投资到梅州市福悦农业发展有限公司34.8万元收益分红</t>
  </si>
  <si>
    <t>梅州市福悦农业发展有限公司34.8万元收益分红</t>
  </si>
  <si>
    <t>投资年限：2017年12月21日至2020年12月31日。
投资收益：每年12月31日前，返还6%的收益18792元。</t>
  </si>
  <si>
    <t>黄福村民委员会</t>
  </si>
  <si>
    <t>2017黄福村投资到梅州市福悦农业发展有限公司60万元收益分红</t>
  </si>
  <si>
    <t>梅州市福悦农业发展有限公司60万元收益分红</t>
  </si>
  <si>
    <t>投资年限：2017年7月至2027年7月。
投资收益：每年的12月31日前，返回本金的15%，含本金60000元及收益30000元，共90000元。</t>
  </si>
  <si>
    <t>2018黄福村投资到广东汉光超顺农业股份有限公司收益分红</t>
  </si>
  <si>
    <t>广东汉光超顺农业股份有限公司收益分红</t>
  </si>
  <si>
    <t>投资年限：2018年1月1日至2022年12月31日。
投资收益：每年的6月30日和12月31日前，平均分两次将本年度投资收益8%的收益32000元返还。</t>
  </si>
  <si>
    <t>2017黄福村投资到五华县琴江新城开发建设投资有限公司收益分红</t>
  </si>
  <si>
    <t>五华县琴江新城开发建设投资有限公司收益分红</t>
  </si>
  <si>
    <t>投资年限：2017年7月至2032年7月（15年）。
投资收益：每年的12月31日前返回本金的10%（含本金26667元及收益13333元，共40000元）。</t>
  </si>
  <si>
    <t>2020黄福村投资到广东长乐烧酒业股份有限公司收益分红</t>
  </si>
  <si>
    <t>广东长乐烧酒业股份有限公司收益分红</t>
  </si>
  <si>
    <t>投资年限：2020年7月1日至2022年6月30日。
投资收益：每年的6月30日和12月31日前，平均分两次将本年度投资收益（6.5万元）返还。</t>
  </si>
  <si>
    <t>五华县经营性资产2017年五华县岐岭镇黄塔村投资百香果项目</t>
  </si>
  <si>
    <t>投资180万参与百香果种植项目，租用200亩土地种植香菇，带动村里劳动力参与务工，产生田租，分红等收益。</t>
  </si>
  <si>
    <t>广东又一村实业发展有限公司</t>
  </si>
  <si>
    <t>6%</t>
  </si>
  <si>
    <t>五华县经营性资产2017年五华县岐岭镇黄塔村投资广东汉光超顺农业股份有限公司项目</t>
  </si>
  <si>
    <t>投资66万参与广东汉光超顺农业股份有限公司项目，为有劳力贫困户产生分红收益。</t>
  </si>
  <si>
    <t>广东汉光超顺农业股份有限公司</t>
  </si>
  <si>
    <t>8%</t>
  </si>
  <si>
    <t xml:space="preserve">五华县经营性资产2018年五华县岐岭镇黄塔村合作投资香菇种植项目 </t>
  </si>
  <si>
    <t>投资30万参与香菇种植项目，租用10亩土地种植香菇，带动村里劳动力参与务工，产生田租，分红等收益。</t>
  </si>
  <si>
    <t>7%</t>
  </si>
  <si>
    <t>五华县经营性资产2019年五华县岐岭镇黄塔村蛋鸭养殖产业扶贫项目</t>
  </si>
  <si>
    <t>投资30万参与蛋鸭养殖项目，租用30亩土地养殖蛋鸭，带动村里劳动力参与务工，产生田租，分红等收益。</t>
  </si>
  <si>
    <t xml:space="preserve"> 五华县山强种养专业合作社</t>
  </si>
  <si>
    <t>五华县经营性2017年五华县岐岭镇皇华村30KW村级光伏发电站</t>
  </si>
  <si>
    <t>在皇华小学楼顶安装建设30KW光伏作为皇华村长期固定资产收益项目</t>
  </si>
  <si>
    <t>经营性</t>
  </si>
  <si>
    <t>否</t>
  </si>
  <si>
    <t>长期</t>
  </si>
  <si>
    <t>五华县经营性2018年五华县岐岭镇皇华村40KW村级光伏发电站</t>
  </si>
  <si>
    <t>在皇华小学楼顶安装建设40KW光伏作为皇华村长期固定资产收益项目</t>
  </si>
  <si>
    <t>五华县经营性2018五华县岐岭镇皇华村禾石塘富硒水稻种植基地项目</t>
  </si>
  <si>
    <t>帮扶建设一个约10.29亩优质富硒水稻基地</t>
  </si>
  <si>
    <t>有</t>
  </si>
  <si>
    <t>五华县经营性2019五华县岐岭镇皇华村石塘岗优质番薯基地项目</t>
  </si>
  <si>
    <t>帮扶建设一个约10.43亩优质高山红薯种植基地</t>
  </si>
  <si>
    <t>五华县经营性2020五华县岐岭镇皇华村半坑水库鱼苗养殖项目</t>
  </si>
  <si>
    <t>在皇华村半坑水库投放2万余尾鱼苗</t>
  </si>
  <si>
    <t>五华县经营性2020五华县岐岭镇皇华村投资到广东汉光超顺农业股份有限公司进行现代农业开发</t>
  </si>
  <si>
    <t>投资广东汉光超顺农业股份有限公司50万元，</t>
  </si>
  <si>
    <t>五华县经营性2020年五华县岐岭镇荣贵村30千瓦光伏发电站</t>
  </si>
  <si>
    <t>在岐岭镇养老院安装30千瓦光伏发电设备。</t>
  </si>
  <si>
    <t>荣贵村经济联合社</t>
  </si>
  <si>
    <t>五华县经营性2020年五华县岐岭镇荣贵村40千瓦光伏发电站</t>
  </si>
  <si>
    <t>在岐岭镇养老院安装40千瓦光伏发电设备。</t>
  </si>
  <si>
    <t>五华县大荣华种养专业合作社</t>
  </si>
  <si>
    <t>五华县经营性2020年五华县岐岭镇荣贵村黄洞坑番薯、甜玉米种植基地</t>
  </si>
  <si>
    <t>在荣贵村黄洞坑发展40亩番薯、甜玉米种植。</t>
  </si>
  <si>
    <t>2023年4月
1日</t>
  </si>
  <si>
    <t>五华县经营性2017年五华县岐岭镇荣贵村投资广东汉光超顺农业股份有限公司进行现代农业开发</t>
  </si>
  <si>
    <t>五华县经营性2017年五华县岐岭镇荣贵村投资广东汉光超顺农业股份有限公司收益分红进行现代农业开发</t>
  </si>
  <si>
    <t>涉及29户有劳动能力户参与资产收益项目。</t>
  </si>
  <si>
    <t>2022年12
月31日</t>
  </si>
  <si>
    <t>入股广东汉光超顺股份有限公司</t>
  </si>
  <si>
    <t>梅州</t>
  </si>
  <si>
    <t>五华</t>
  </si>
  <si>
    <t>岐岭</t>
  </si>
  <si>
    <t>龙水</t>
  </si>
  <si>
    <t>入股广东汉光超顺股份有限公司项目</t>
  </si>
  <si>
    <t>资产收益</t>
  </si>
  <si>
    <t>村级</t>
  </si>
  <si>
    <t>经营类</t>
  </si>
  <si>
    <t>龙水村委会</t>
  </si>
  <si>
    <t>村党委书记</t>
  </si>
  <si>
    <t>粤东中农批店铺</t>
  </si>
  <si>
    <t>购买粤东中农批店铺</t>
  </si>
  <si>
    <t>自有产权</t>
  </si>
  <si>
    <t>入股白兔坑丽峰养殖场桃驳果</t>
  </si>
  <si>
    <t>桃驳果项目</t>
  </si>
  <si>
    <t>2021.2.12</t>
  </si>
  <si>
    <t>县统筹农旅产业园</t>
  </si>
  <si>
    <t>县统筹农旅产业园项目</t>
  </si>
  <si>
    <t>入股美英果园种植场</t>
  </si>
  <si>
    <t xml:space="preserve">入股美英果园种植场项目 </t>
  </si>
  <si>
    <t>2021.7.27</t>
  </si>
  <si>
    <t>入股喜建烤烟合作社</t>
  </si>
  <si>
    <t>入股喜建烤烟合作社项目</t>
  </si>
  <si>
    <t>2021.3.28</t>
  </si>
  <si>
    <t>入股万嘉文化发展有限公司</t>
  </si>
  <si>
    <t>2024.12.31</t>
  </si>
  <si>
    <t>填报日期： 2020 年  11 月 13 日</t>
  </si>
  <si>
    <t>五华县扶贫资产确权登记表（到户类）</t>
  </si>
  <si>
    <r>
      <rPr>
        <b/>
        <u/>
        <sz val="11"/>
        <color theme="1"/>
        <rFont val="宋体"/>
        <charset val="134"/>
      </rPr>
      <t xml:space="preserve">五华 </t>
    </r>
    <r>
      <rPr>
        <b/>
        <sz val="11"/>
        <color theme="1"/>
        <rFont val="宋体"/>
        <charset val="134"/>
      </rPr>
      <t>县</t>
    </r>
    <r>
      <rPr>
        <b/>
        <u/>
        <sz val="11"/>
        <color theme="1"/>
        <rFont val="宋体"/>
        <charset val="134"/>
      </rPr>
      <t xml:space="preserve"> 岐岭 </t>
    </r>
    <r>
      <rPr>
        <b/>
        <sz val="11"/>
        <color theme="1"/>
        <rFont val="宋体"/>
        <charset val="134"/>
      </rPr>
      <t>镇</t>
    </r>
    <r>
      <rPr>
        <b/>
        <u/>
        <sz val="11"/>
        <color theme="1"/>
        <rFont val="宋体"/>
        <charset val="134"/>
      </rPr>
      <t xml:space="preserve">         村</t>
    </r>
    <r>
      <rPr>
        <b/>
        <sz val="11"/>
        <color theme="1"/>
        <rFont val="宋体"/>
        <charset val="134"/>
      </rPr>
      <t xml:space="preserve">                                                                                                                                                              审核单位盖章（县）：</t>
    </r>
  </si>
  <si>
    <t>五华县到户类2018年五华县岐岭镇皇华村改善贫困户生产生活条件</t>
  </si>
  <si>
    <t>按每5000元的标准帮扶17户贫困户修缮房屋，帮扶3户贫困户购买家私电器</t>
  </si>
  <si>
    <t>到户</t>
  </si>
  <si>
    <t>到户类</t>
  </si>
  <si>
    <t xml:space="preserve"> </t>
  </si>
  <si>
    <t>贫困户</t>
  </si>
  <si>
    <t>黄福星等20位贫困户</t>
  </si>
  <si>
    <t>五华县到户类2017年五华县岐岭镇皇华村帮扶改善危房改造户生产生活设施</t>
  </si>
  <si>
    <t>每户按5000元的标准针对11户危房改造贫困户家庭情况，帮扶其购买家用电器、家具等生活用品等。</t>
  </si>
  <si>
    <t>黄福贤等11位贫困户</t>
  </si>
  <si>
    <t>五华县到户类2019年五华县岐岭镇皇华村帮扶改善贫困户生产生活设施</t>
  </si>
  <si>
    <t>帮扶3户贫困户修缮房屋，完善水电设施等</t>
  </si>
  <si>
    <t>李健芳、黄铭中、黄颂扬</t>
  </si>
  <si>
    <t>五华县到户类2020年五华县岐岭镇皇华村帮扶改善贫困户生产生活设施</t>
  </si>
  <si>
    <t>帮扶五保户黄佛新、黄汉城、黄永户修建卫生间、修缮房屋、完善水电设施等</t>
  </si>
  <si>
    <t>黄汉城、黄永、黄佛新</t>
  </si>
  <si>
    <t>五华县到户类2018年五华县岐岭镇荣贵村帮扶贫困户修建鸡舍</t>
  </si>
  <si>
    <t>帮扶两户有意愿发展分散养殖的有劳力贫困户修建鸡舍。</t>
  </si>
  <si>
    <t>到户类资产</t>
  </si>
  <si>
    <t>钟思源、钟辉光</t>
  </si>
  <si>
    <t>13421023778/13431820210</t>
  </si>
  <si>
    <t>五华县到户类2017年五华县岐岭镇荣贵村帮扶改善贫困户生产生活条件</t>
  </si>
  <si>
    <t>按每户五千元的标准帮7户申请危房改造户扶贫困户购买家电、家私、修缮房屋等。</t>
  </si>
  <si>
    <t>孔小枚等7户贫困户</t>
  </si>
  <si>
    <t>13421013841...</t>
  </si>
  <si>
    <t>按每户五千元的标准帮扶30户贫困户购买家电、家私、修缮房屋等。</t>
  </si>
  <si>
    <t>钟琼燕等30户贫困户</t>
  </si>
  <si>
    <t>五华县到户类2018年五华县岐岭镇荣贵村帮扶钟青龙购买轮椅</t>
  </si>
  <si>
    <t>帮扶肢体残疾的贫困户钟青龙购买一辆电轮椅。</t>
  </si>
  <si>
    <t>钟青龙</t>
  </si>
  <si>
    <t>填报日期：2020年 11月 13日</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</si>
</sst>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d;@"/>
  </numFmts>
  <fonts count="62">
    <font>
      <sz val="11"/>
      <color theme="1"/>
      <name val="宋体"/>
      <charset val="134"/>
      <scheme val="minor"/>
    </font>
    <font>
      <sz val="14"/>
      <color theme="1"/>
      <name val="宋体"/>
      <charset val="134"/>
      <scheme val="minor"/>
    </font>
    <font>
      <b/>
      <sz val="14"/>
      <color theme="1"/>
      <name val="宋体"/>
      <charset val="134"/>
    </font>
    <font>
      <b/>
      <u/>
      <sz val="11"/>
      <color theme="1"/>
      <name val="宋体"/>
      <charset val="134"/>
    </font>
    <font>
      <b/>
      <sz val="11"/>
      <color theme="1"/>
      <name val="宋体"/>
      <charset val="134"/>
    </font>
    <font>
      <sz val="11"/>
      <color theme="1"/>
      <name val="宋体"/>
      <charset val="134"/>
    </font>
    <font>
      <sz val="14"/>
      <color theme="1"/>
      <name val="宋体"/>
      <charset val="134"/>
    </font>
    <font>
      <b/>
      <sz val="11"/>
      <color theme="1"/>
      <name val="仿宋_GB2312"/>
      <charset val="134"/>
    </font>
    <font>
      <b/>
      <sz val="11"/>
      <color theme="1"/>
      <name val="宋体"/>
      <charset val="134"/>
      <scheme val="minor"/>
    </font>
    <font>
      <b/>
      <sz val="14"/>
      <color theme="1"/>
      <name val="仿宋_GB2312"/>
      <charset val="134"/>
    </font>
    <font>
      <b/>
      <sz val="11"/>
      <name val="宋体"/>
      <charset val="134"/>
      <scheme val="minor"/>
    </font>
    <font>
      <b/>
      <sz val="11"/>
      <color rgb="FF000000"/>
      <name val="宋体"/>
      <charset val="134"/>
    </font>
    <font>
      <b/>
      <sz val="11"/>
      <name val="宋体"/>
      <charset val="134"/>
    </font>
    <font>
      <b/>
      <sz val="12"/>
      <color theme="1"/>
      <name val="宋体"/>
      <charset val="134"/>
      <scheme val="minor"/>
    </font>
    <font>
      <sz val="11"/>
      <name val="宋体"/>
      <charset val="134"/>
      <scheme val="minor"/>
    </font>
    <font>
      <b/>
      <sz val="12"/>
      <color theme="1"/>
      <name val="宋体"/>
      <charset val="134"/>
    </font>
    <font>
      <b/>
      <u/>
      <sz val="14"/>
      <color theme="1"/>
      <name val="宋体"/>
      <charset val="134"/>
    </font>
    <font>
      <b/>
      <u/>
      <sz val="12"/>
      <color theme="1"/>
      <name val="宋体"/>
      <charset val="134"/>
    </font>
    <font>
      <b/>
      <sz val="12"/>
      <color rgb="FFFF0000"/>
      <name val="宋体"/>
      <charset val="134"/>
      <scheme val="minor"/>
    </font>
    <font>
      <b/>
      <sz val="12"/>
      <name val="宋体"/>
      <charset val="134"/>
      <scheme val="minor"/>
    </font>
    <font>
      <b/>
      <sz val="12"/>
      <name val="方正仿宋简体"/>
      <charset val="134"/>
    </font>
    <font>
      <b/>
      <u/>
      <sz val="11"/>
      <name val="宋体"/>
      <charset val="134"/>
    </font>
    <font>
      <b/>
      <sz val="10"/>
      <name val="宋体"/>
      <charset val="134"/>
      <scheme val="minor"/>
    </font>
    <font>
      <sz val="10"/>
      <name val="宋体"/>
      <charset val="134"/>
      <scheme val="minor"/>
    </font>
    <font>
      <b/>
      <sz val="10"/>
      <color rgb="FFFF0000"/>
      <name val="宋体"/>
      <charset val="134"/>
      <scheme val="minor"/>
    </font>
    <font>
      <b/>
      <sz val="11"/>
      <color rgb="FFFF0000"/>
      <name val="宋体"/>
      <charset val="134"/>
      <scheme val="minor"/>
    </font>
    <font>
      <b/>
      <sz val="11"/>
      <name val="仿宋_GB2312"/>
      <charset val="134"/>
    </font>
    <font>
      <b/>
      <sz val="12"/>
      <color theme="1"/>
      <name val="仿宋_GB2312"/>
      <charset val="134"/>
    </font>
    <font>
      <b/>
      <sz val="12"/>
      <color rgb="FF000000"/>
      <name val="宋体"/>
      <charset val="134"/>
    </font>
    <font>
      <b/>
      <sz val="11"/>
      <color theme="1"/>
      <name val="方正仿宋简体"/>
      <charset val="134"/>
    </font>
    <font>
      <sz val="11"/>
      <color rgb="FFFF0000"/>
      <name val="宋体"/>
      <charset val="134"/>
      <scheme val="minor"/>
    </font>
    <font>
      <sz val="12"/>
      <color theme="1"/>
      <name val="宋体"/>
      <charset val="134"/>
    </font>
    <font>
      <sz val="11"/>
      <color theme="1"/>
      <name val="仿宋_GB2312"/>
      <charset val="134"/>
    </font>
    <font>
      <sz val="11"/>
      <color rgb="FF000000"/>
      <name val="宋体"/>
      <charset val="134"/>
    </font>
    <font>
      <b/>
      <sz val="12"/>
      <name val="宋体"/>
      <charset val="134"/>
    </font>
    <font>
      <sz val="11"/>
      <name val="宋体"/>
      <charset val="134"/>
    </font>
    <font>
      <sz val="12"/>
      <color theme="1"/>
      <name val="仿宋_GB2312"/>
      <charset val="134"/>
    </font>
    <font>
      <b/>
      <sz val="12"/>
      <color rgb="FFFF0000"/>
      <name val="宋体"/>
      <charset val="134"/>
    </font>
    <font>
      <b/>
      <sz val="16"/>
      <color theme="1"/>
      <name val="宋体"/>
      <charset val="134"/>
    </font>
    <font>
      <sz val="16"/>
      <color theme="1"/>
      <name val="宋体"/>
      <charset val="134"/>
    </font>
    <font>
      <b/>
      <sz val="10"/>
      <color theme="1"/>
      <name val="宋体"/>
      <charset val="134"/>
    </font>
    <font>
      <sz val="16"/>
      <color theme="1"/>
      <name val="宋体"/>
      <charset val="134"/>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9"/>
      <name val="宋体"/>
      <charset val="134"/>
    </font>
  </fonts>
  <fills count="36">
    <fill>
      <patternFill patternType="none"/>
    </fill>
    <fill>
      <patternFill patternType="gray125"/>
    </fill>
    <fill>
      <patternFill patternType="solid">
        <fgColor theme="0"/>
        <bgColor theme="0" tint="-0.149998474074526"/>
      </patternFill>
    </fill>
    <fill>
      <patternFill patternType="solid">
        <fgColor theme="0"/>
        <bgColor indexed="64"/>
      </patternFill>
    </fill>
    <fill>
      <patternFill patternType="solid">
        <fgColor rgb="FFFFFF00"/>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42" fillId="16" borderId="0" applyNumberFormat="0" applyBorder="0" applyAlignment="0" applyProtection="0">
      <alignment vertical="center"/>
    </xf>
    <xf numFmtId="0" fontId="48"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7" borderId="0" applyNumberFormat="0" applyBorder="0" applyAlignment="0" applyProtection="0">
      <alignment vertical="center"/>
    </xf>
    <xf numFmtId="0" fontId="45" fillId="8" borderId="0" applyNumberFormat="0" applyBorder="0" applyAlignment="0" applyProtection="0">
      <alignment vertical="center"/>
    </xf>
    <xf numFmtId="43" fontId="0" fillId="0" borderId="0" applyFont="0" applyFill="0" applyBorder="0" applyAlignment="0" applyProtection="0">
      <alignment vertical="center"/>
    </xf>
    <xf numFmtId="0" fontId="46" fillId="15"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10" borderId="9" applyNumberFormat="0" applyFont="0" applyAlignment="0" applyProtection="0">
      <alignment vertical="center"/>
    </xf>
    <xf numFmtId="0" fontId="46" fillId="25" borderId="0" applyNumberFormat="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8" applyNumberFormat="0" applyFill="0" applyAlignment="0" applyProtection="0">
      <alignment vertical="center"/>
    </xf>
    <xf numFmtId="0" fontId="44" fillId="0" borderId="8" applyNumberFormat="0" applyFill="0" applyAlignment="0" applyProtection="0">
      <alignment vertical="center"/>
    </xf>
    <xf numFmtId="0" fontId="46" fillId="35" borderId="0" applyNumberFormat="0" applyBorder="0" applyAlignment="0" applyProtection="0">
      <alignment vertical="center"/>
    </xf>
    <xf numFmtId="0" fontId="47" fillId="0" borderId="14" applyNumberFormat="0" applyFill="0" applyAlignment="0" applyProtection="0">
      <alignment vertical="center"/>
    </xf>
    <xf numFmtId="0" fontId="46" fillId="24" borderId="0" applyNumberFormat="0" applyBorder="0" applyAlignment="0" applyProtection="0">
      <alignment vertical="center"/>
    </xf>
    <xf numFmtId="0" fontId="53" fillId="23" borderId="12" applyNumberFormat="0" applyAlignment="0" applyProtection="0">
      <alignment vertical="center"/>
    </xf>
    <xf numFmtId="0" fontId="56" fillId="23" borderId="10" applyNumberFormat="0" applyAlignment="0" applyProtection="0">
      <alignment vertical="center"/>
    </xf>
    <xf numFmtId="0" fontId="59" fillId="34" borderId="15" applyNumberFormat="0" applyAlignment="0" applyProtection="0">
      <alignment vertical="center"/>
    </xf>
    <xf numFmtId="0" fontId="42" fillId="33" borderId="0" applyNumberFormat="0" applyBorder="0" applyAlignment="0" applyProtection="0">
      <alignment vertical="center"/>
    </xf>
    <xf numFmtId="0" fontId="46" fillId="29" borderId="0" applyNumberFormat="0" applyBorder="0" applyAlignment="0" applyProtection="0">
      <alignment vertical="center"/>
    </xf>
    <xf numFmtId="0" fontId="49" fillId="0" borderId="11" applyNumberFormat="0" applyFill="0" applyAlignment="0" applyProtection="0">
      <alignment vertical="center"/>
    </xf>
    <xf numFmtId="0" fontId="55" fillId="0" borderId="13" applyNumberFormat="0" applyFill="0" applyAlignment="0" applyProtection="0">
      <alignment vertical="center"/>
    </xf>
    <xf numFmtId="0" fontId="43" fillId="6" borderId="0" applyNumberFormat="0" applyBorder="0" applyAlignment="0" applyProtection="0">
      <alignment vertical="center"/>
    </xf>
    <xf numFmtId="0" fontId="52" fillId="20" borderId="0" applyNumberFormat="0" applyBorder="0" applyAlignment="0" applyProtection="0">
      <alignment vertical="center"/>
    </xf>
    <xf numFmtId="0" fontId="42" fillId="5" borderId="0" applyNumberFormat="0" applyBorder="0" applyAlignment="0" applyProtection="0">
      <alignment vertical="center"/>
    </xf>
    <xf numFmtId="0" fontId="46" fillId="28" borderId="0" applyNumberFormat="0" applyBorder="0" applyAlignment="0" applyProtection="0">
      <alignment vertical="center"/>
    </xf>
    <xf numFmtId="0" fontId="42" fillId="27" borderId="0" applyNumberFormat="0" applyBorder="0" applyAlignment="0" applyProtection="0">
      <alignment vertical="center"/>
    </xf>
    <xf numFmtId="0" fontId="42" fillId="19" borderId="0" applyNumberFormat="0" applyBorder="0" applyAlignment="0" applyProtection="0">
      <alignment vertical="center"/>
    </xf>
    <xf numFmtId="0" fontId="42" fillId="18" borderId="0" applyNumberFormat="0" applyBorder="0" applyAlignment="0" applyProtection="0">
      <alignment vertical="center"/>
    </xf>
    <xf numFmtId="0" fontId="42" fillId="32" borderId="0" applyNumberFormat="0" applyBorder="0" applyAlignment="0" applyProtection="0">
      <alignment vertical="center"/>
    </xf>
    <xf numFmtId="0" fontId="46" fillId="26" borderId="0" applyNumberFormat="0" applyBorder="0" applyAlignment="0" applyProtection="0">
      <alignment vertical="center"/>
    </xf>
    <xf numFmtId="0" fontId="46" fillId="22" borderId="0" applyNumberFormat="0" applyBorder="0" applyAlignment="0" applyProtection="0">
      <alignment vertical="center"/>
    </xf>
    <xf numFmtId="0" fontId="42" fillId="17" borderId="0" applyNumberFormat="0" applyBorder="0" applyAlignment="0" applyProtection="0">
      <alignment vertical="center"/>
    </xf>
    <xf numFmtId="0" fontId="42" fillId="31" borderId="0" applyNumberFormat="0" applyBorder="0" applyAlignment="0" applyProtection="0">
      <alignment vertical="center"/>
    </xf>
    <xf numFmtId="0" fontId="46" fillId="30" borderId="0" applyNumberFormat="0" applyBorder="0" applyAlignment="0" applyProtection="0">
      <alignment vertical="center"/>
    </xf>
    <xf numFmtId="0" fontId="42" fillId="14" borderId="0" applyNumberFormat="0" applyBorder="0" applyAlignment="0" applyProtection="0">
      <alignment vertical="center"/>
    </xf>
    <xf numFmtId="0" fontId="46" fillId="9" borderId="0" applyNumberFormat="0" applyBorder="0" applyAlignment="0" applyProtection="0">
      <alignment vertical="center"/>
    </xf>
    <xf numFmtId="0" fontId="46" fillId="13" borderId="0" applyNumberFormat="0" applyBorder="0" applyAlignment="0" applyProtection="0">
      <alignment vertical="center"/>
    </xf>
    <xf numFmtId="0" fontId="42" fillId="21" borderId="0" applyNumberFormat="0" applyBorder="0" applyAlignment="0" applyProtection="0">
      <alignment vertical="center"/>
    </xf>
    <xf numFmtId="0" fontId="46" fillId="12" borderId="0" applyNumberFormat="0" applyBorder="0" applyAlignment="0" applyProtection="0">
      <alignment vertical="center"/>
    </xf>
    <xf numFmtId="0" fontId="0" fillId="0" borderId="0">
      <alignment vertical="center"/>
    </xf>
  </cellStyleXfs>
  <cellXfs count="181">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6" fillId="0" borderId="0" xfId="0" applyFont="1" applyAlignment="1">
      <alignment horizontal="left" vertical="center"/>
    </xf>
    <xf numFmtId="0" fontId="7" fillId="0"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lignment vertical="center"/>
    </xf>
    <xf numFmtId="0" fontId="0" fillId="0" borderId="2" xfId="0" applyFont="1" applyBorder="1" applyAlignment="1">
      <alignment vertical="center" wrapText="1"/>
    </xf>
    <xf numFmtId="0" fontId="8" fillId="0" borderId="0" xfId="0" applyFont="1">
      <alignment vertical="center"/>
    </xf>
    <xf numFmtId="0" fontId="1" fillId="0" borderId="0" xfId="0" applyFont="1" applyAlignment="1">
      <alignment vertical="center" wrapText="1"/>
    </xf>
    <xf numFmtId="49" fontId="1" fillId="0" borderId="0" xfId="0" applyNumberFormat="1" applyFont="1">
      <alignment vertical="center"/>
    </xf>
    <xf numFmtId="0" fontId="9" fillId="0" borderId="0"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8" fillId="0" borderId="2" xfId="49"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49" fontId="10" fillId="0" borderId="2" xfId="0"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4" fillId="0" borderId="2" xfId="0" applyFont="1" applyBorder="1" applyAlignment="1">
      <alignment horizontal="justify" vertical="center" wrapText="1"/>
    </xf>
    <xf numFmtId="0" fontId="8" fillId="0" borderId="4" xfId="0" applyFont="1" applyBorder="1" applyAlignment="1">
      <alignment vertical="center" wrapText="1"/>
    </xf>
    <xf numFmtId="0" fontId="6" fillId="0" borderId="0" xfId="0" applyFont="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vertical="center" wrapText="1"/>
    </xf>
    <xf numFmtId="9" fontId="7" fillId="0" borderId="2" xfId="0" applyNumberFormat="1" applyFont="1" applyFill="1" applyBorder="1" applyAlignment="1">
      <alignment horizontal="center" vertical="center" wrapText="1"/>
    </xf>
    <xf numFmtId="9" fontId="8" fillId="0" borderId="2" xfId="0" applyNumberFormat="1" applyFont="1" applyBorder="1">
      <alignment vertical="center"/>
    </xf>
    <xf numFmtId="31" fontId="8" fillId="0" borderId="2" xfId="0" applyNumberFormat="1" applyFont="1" applyBorder="1" applyAlignment="1">
      <alignment vertical="center" wrapText="1"/>
    </xf>
    <xf numFmtId="57" fontId="11" fillId="0" borderId="0" xfId="0" applyNumberFormat="1" applyFont="1" applyAlignment="1">
      <alignment horizontal="justify" vertical="center" wrapText="1" indent="2"/>
    </xf>
    <xf numFmtId="31" fontId="8" fillId="0" borderId="2" xfId="0" applyNumberFormat="1" applyFont="1" applyBorder="1" applyAlignment="1">
      <alignment horizontal="center" vertical="center" wrapText="1"/>
    </xf>
    <xf numFmtId="10" fontId="10" fillId="3" borderId="2" xfId="0" applyNumberFormat="1" applyFont="1" applyFill="1" applyBorder="1" applyAlignment="1">
      <alignment horizontal="center" vertical="center"/>
    </xf>
    <xf numFmtId="14" fontId="10" fillId="3" borderId="2" xfId="0" applyNumberFormat="1"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10" fontId="10" fillId="2" borderId="2" xfId="0" applyNumberFormat="1" applyFont="1" applyFill="1" applyBorder="1" applyAlignment="1">
      <alignment horizontal="center" vertical="center" wrapText="1"/>
    </xf>
    <xf numFmtId="176" fontId="8" fillId="0" borderId="2" xfId="0" applyNumberFormat="1" applyFont="1" applyFill="1" applyBorder="1" applyAlignment="1">
      <alignment vertical="center" wrapText="1"/>
    </xf>
    <xf numFmtId="9" fontId="8" fillId="0" borderId="2" xfId="0" applyNumberFormat="1" applyFont="1" applyBorder="1" applyAlignment="1">
      <alignment vertical="center" wrapText="1"/>
    </xf>
    <xf numFmtId="0" fontId="8" fillId="0" borderId="0" xfId="0" applyFont="1" applyAlignment="1">
      <alignment vertical="center" wrapText="1"/>
    </xf>
    <xf numFmtId="10" fontId="8" fillId="0" borderId="2" xfId="0" applyNumberFormat="1" applyFont="1" applyBorder="1">
      <alignment vertical="center"/>
    </xf>
    <xf numFmtId="49" fontId="9" fillId="0" borderId="0" xfId="0" applyNumberFormat="1" applyFont="1" applyFill="1" applyBorder="1" applyAlignment="1">
      <alignment horizontal="center" vertical="center" wrapText="1"/>
    </xf>
    <xf numFmtId="49" fontId="3" fillId="0" borderId="0" xfId="0" applyNumberFormat="1" applyFont="1" applyAlignment="1">
      <alignment horizontal="left" vertical="center" wrapText="1"/>
    </xf>
    <xf numFmtId="49" fontId="7" fillId="0" borderId="2" xfId="0" applyNumberFormat="1" applyFont="1" applyFill="1" applyBorder="1" applyAlignment="1">
      <alignment horizontal="center" vertical="center" wrapText="1"/>
    </xf>
    <xf numFmtId="49" fontId="11" fillId="0" borderId="2" xfId="0" applyNumberFormat="1" applyFont="1" applyBorder="1" applyAlignment="1">
      <alignment horizontal="justify" vertical="center" wrapText="1" indent="2"/>
    </xf>
    <xf numFmtId="49" fontId="4" fillId="0" borderId="2" xfId="0" applyNumberFormat="1" applyFont="1" applyBorder="1" applyAlignment="1">
      <alignment horizontal="center" vertical="center" wrapText="1"/>
    </xf>
    <xf numFmtId="49" fontId="8" fillId="0" borderId="2" xfId="0" applyNumberFormat="1" applyFont="1" applyBorder="1" applyAlignment="1">
      <alignment vertical="center" wrapText="1"/>
    </xf>
    <xf numFmtId="49" fontId="4" fillId="0" borderId="2" xfId="0" applyNumberFormat="1" applyFont="1" applyBorder="1" applyAlignment="1">
      <alignment horizontal="justify" vertical="center" wrapText="1"/>
    </xf>
    <xf numFmtId="49" fontId="6" fillId="0" borderId="0" xfId="0" applyNumberFormat="1"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Fill="1" applyAlignment="1">
      <alignment horizontal="center" vertical="center"/>
    </xf>
    <xf numFmtId="0" fontId="0" fillId="0" borderId="0" xfId="0" applyAlignment="1">
      <alignment horizontal="center" vertical="center" wrapText="1"/>
    </xf>
    <xf numFmtId="0" fontId="14"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1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9" fillId="0" borderId="2"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2" fillId="0" borderId="2" xfId="0" applyFont="1" applyBorder="1" applyAlignment="1">
      <alignment horizontal="center" vertical="center"/>
    </xf>
    <xf numFmtId="0" fontId="23" fillId="0" borderId="2" xfId="0" applyFont="1" applyBorder="1" applyAlignment="1">
      <alignment horizontal="center" vertical="center" wrapText="1"/>
    </xf>
    <xf numFmtId="0" fontId="14" fillId="0" borderId="2" xfId="49" applyFont="1" applyFill="1" applyBorder="1" applyAlignment="1">
      <alignment horizontal="center" vertical="center"/>
    </xf>
    <xf numFmtId="0" fontId="24" fillId="0" borderId="2" xfId="0" applyFont="1" applyBorder="1" applyAlignment="1">
      <alignment horizontal="center" vertical="center"/>
    </xf>
    <xf numFmtId="0" fontId="8" fillId="0" borderId="7"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4"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Border="1" applyAlignment="1">
      <alignment horizontal="center" vertical="center"/>
    </xf>
    <xf numFmtId="0" fontId="14" fillId="4" borderId="2" xfId="0" applyFont="1" applyFill="1" applyBorder="1" applyAlignment="1">
      <alignment horizontal="center" vertical="center"/>
    </xf>
    <xf numFmtId="49" fontId="4" fillId="0" borderId="0"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17" fillId="0" borderId="2" xfId="0" applyFont="1" applyBorder="1" applyAlignment="1">
      <alignment horizontal="center" vertical="center" wrapText="1"/>
    </xf>
    <xf numFmtId="0" fontId="23" fillId="0" borderId="2" xfId="0" applyFont="1" applyBorder="1" applyAlignment="1">
      <alignment horizontal="center" vertical="center"/>
    </xf>
    <xf numFmtId="0" fontId="14" fillId="0" borderId="2" xfId="0" applyFont="1" applyBorder="1" applyAlignment="1">
      <alignment horizontal="center" vertical="center" wrapText="1"/>
    </xf>
    <xf numFmtId="0" fontId="0" fillId="0" borderId="2" xfId="0" applyFont="1" applyBorder="1" applyAlignment="1">
      <alignment horizontal="center" vertical="center" wrapText="1"/>
    </xf>
    <xf numFmtId="49" fontId="0" fillId="0" borderId="2" xfId="0" applyNumberFormat="1" applyFont="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wrapText="1"/>
    </xf>
    <xf numFmtId="0" fontId="28" fillId="0" borderId="2" xfId="0" applyFont="1" applyBorder="1" applyAlignment="1">
      <alignment horizontal="justify" vertical="center" indent="2"/>
    </xf>
    <xf numFmtId="0" fontId="15" fillId="0" borderId="2" xfId="0" applyFont="1" applyBorder="1" applyAlignment="1">
      <alignment horizontal="justify" vertical="center" indent="2"/>
    </xf>
    <xf numFmtId="0" fontId="28" fillId="0" borderId="0" xfId="0" applyFont="1" applyAlignment="1">
      <alignment horizontal="justify" vertical="center" indent="2"/>
    </xf>
    <xf numFmtId="49" fontId="19" fillId="0" borderId="2" xfId="0" applyNumberFormat="1" applyFont="1" applyFill="1" applyBorder="1" applyAlignment="1" applyProtection="1">
      <alignment horizontal="center" vertical="center" wrapText="1"/>
      <protection locked="0"/>
    </xf>
    <xf numFmtId="0" fontId="13" fillId="0" borderId="2" xfId="0" applyFont="1" applyBorder="1" applyAlignment="1">
      <alignment horizontal="center" vertical="center" wrapText="1"/>
    </xf>
    <xf numFmtId="0" fontId="15"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xf>
    <xf numFmtId="0" fontId="11" fillId="0" borderId="2" xfId="0" applyFont="1" applyFill="1" applyBorder="1" applyAlignment="1">
      <alignment horizontal="justify" vertical="center" indent="2"/>
    </xf>
    <xf numFmtId="0" fontId="31" fillId="0" borderId="2" xfId="0" applyFont="1" applyBorder="1" applyAlignment="1">
      <alignment horizontal="center" vertical="center" wrapText="1"/>
    </xf>
    <xf numFmtId="0" fontId="32" fillId="0" borderId="2" xfId="0" applyFont="1" applyFill="1" applyBorder="1" applyAlignment="1">
      <alignment horizontal="center" vertical="center" wrapText="1"/>
    </xf>
    <xf numFmtId="0" fontId="33" fillId="0" borderId="2" xfId="0" applyFont="1" applyBorder="1" applyAlignment="1">
      <alignment horizontal="center" vertical="center"/>
    </xf>
    <xf numFmtId="0" fontId="0" fillId="0" borderId="2" xfId="0" applyBorder="1" applyAlignment="1">
      <alignment horizontal="center" vertical="center" wrapText="1"/>
    </xf>
    <xf numFmtId="0" fontId="11" fillId="0" borderId="2"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34" fillId="3" borderId="2" xfId="0" applyFont="1" applyFill="1" applyBorder="1" applyAlignment="1">
      <alignment horizontal="center" vertical="center" wrapText="1"/>
    </xf>
    <xf numFmtId="0" fontId="0" fillId="0" borderId="2" xfId="0" applyFont="1" applyFill="1" applyBorder="1" applyAlignment="1"/>
    <xf numFmtId="0" fontId="35"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0" fontId="0" fillId="0" borderId="2" xfId="0" applyFont="1" applyFill="1" applyBorder="1">
      <alignment vertical="center"/>
    </xf>
    <xf numFmtId="0" fontId="33" fillId="0" borderId="2" xfId="0" applyFont="1" applyFill="1" applyBorder="1" applyAlignment="1">
      <alignment horizontal="justify" vertical="center" indent="2"/>
    </xf>
    <xf numFmtId="0" fontId="0" fillId="0" borderId="2" xfId="0"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4" fillId="3" borderId="2"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34" fillId="0" borderId="2" xfId="0" applyFont="1" applyFill="1" applyBorder="1" applyAlignment="1">
      <alignment horizontal="center" vertical="center" wrapText="1"/>
    </xf>
    <xf numFmtId="0" fontId="18" fillId="2" borderId="2" xfId="0" applyFont="1" applyFill="1" applyBorder="1" applyAlignment="1">
      <alignment vertical="center" wrapText="1"/>
    </xf>
    <xf numFmtId="0" fontId="8" fillId="2" borderId="2" xfId="0" applyFont="1" applyFill="1" applyBorder="1" applyAlignment="1">
      <alignment vertical="center" wrapText="1"/>
    </xf>
    <xf numFmtId="0" fontId="13" fillId="2" borderId="2" xfId="0" applyFont="1" applyFill="1" applyBorder="1" applyAlignment="1">
      <alignment vertical="center" wrapText="1"/>
    </xf>
    <xf numFmtId="0" fontId="37" fillId="3" borderId="2" xfId="0" applyFont="1" applyFill="1" applyBorder="1" applyAlignment="1">
      <alignment horizontal="center" vertical="center" wrapText="1"/>
    </xf>
    <xf numFmtId="0" fontId="8" fillId="3" borderId="2" xfId="0" applyFont="1" applyFill="1" applyBorder="1" applyAlignment="1">
      <alignment vertical="center" wrapText="1"/>
    </xf>
    <xf numFmtId="0" fontId="13" fillId="3" borderId="2" xfId="0" applyFont="1" applyFill="1" applyBorder="1" applyAlignment="1">
      <alignment vertical="center" wrapText="1"/>
    </xf>
    <xf numFmtId="0" fontId="18" fillId="3" borderId="2" xfId="0" applyFont="1" applyFill="1" applyBorder="1" applyAlignment="1">
      <alignment vertical="center" wrapText="1"/>
    </xf>
    <xf numFmtId="0" fontId="3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0" borderId="2" xfId="0" applyFont="1" applyFill="1" applyBorder="1" applyAlignment="1">
      <alignment vertical="center" wrapText="1"/>
    </xf>
    <xf numFmtId="0" fontId="38" fillId="0" borderId="2" xfId="0" applyFont="1" applyBorder="1" applyAlignment="1">
      <alignment horizontal="justify" vertical="center" wrapText="1"/>
    </xf>
    <xf numFmtId="0" fontId="4" fillId="0" borderId="2" xfId="0" applyFont="1" applyFill="1" applyBorder="1" applyAlignment="1">
      <alignment horizontal="justify" vertical="center" wrapText="1"/>
    </xf>
    <xf numFmtId="0" fontId="39" fillId="0" borderId="2" xfId="0" applyFont="1" applyBorder="1" applyAlignment="1">
      <alignment horizontal="justify" vertical="center" wrapText="1"/>
    </xf>
    <xf numFmtId="0" fontId="15" fillId="3" borderId="2" xfId="0" applyFont="1" applyFill="1" applyBorder="1" applyAlignment="1">
      <alignment horizontal="justify" vertical="center" wrapText="1"/>
    </xf>
    <xf numFmtId="0" fontId="0" fillId="2" borderId="2" xfId="0" applyFont="1" applyFill="1" applyBorder="1" applyAlignment="1">
      <alignment vertical="center" wrapText="1"/>
    </xf>
    <xf numFmtId="0" fontId="0" fillId="3" borderId="2" xfId="0" applyFont="1" applyFill="1" applyBorder="1" applyAlignment="1">
      <alignment vertical="center" wrapText="1"/>
    </xf>
    <xf numFmtId="0" fontId="40" fillId="0" borderId="2"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0" fillId="0" borderId="2" xfId="0" applyFont="1" applyFill="1" applyBorder="1" applyAlignment="1">
      <alignment vertical="center" wrapText="1"/>
    </xf>
    <xf numFmtId="49" fontId="5" fillId="0" borderId="2" xfId="0" applyNumberFormat="1" applyFont="1" applyBorder="1" applyAlignment="1">
      <alignment horizontal="justify" vertical="center" wrapText="1"/>
    </xf>
    <xf numFmtId="0" fontId="41" fillId="0" borderId="2" xfId="0" applyFont="1" applyBorder="1">
      <alignment vertical="center"/>
    </xf>
    <xf numFmtId="49" fontId="0" fillId="2" borderId="2" xfId="0" applyNumberFormat="1" applyFont="1" applyFill="1" applyBorder="1" applyAlignment="1">
      <alignment vertical="center" wrapText="1"/>
    </xf>
    <xf numFmtId="49" fontId="0" fillId="3" borderId="2" xfId="0" applyNumberFormat="1" applyFont="1" applyFill="1" applyBorder="1" applyAlignment="1">
      <alignment vertical="center" wrapText="1"/>
    </xf>
    <xf numFmtId="0" fontId="31"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Fill="1" applyAlignment="1">
      <alignment horizontal="left" vertical="center"/>
    </xf>
    <xf numFmtId="0" fontId="31" fillId="0" borderId="0" xfId="0" applyFont="1" applyAlignment="1">
      <alignment horizontal="center" vertical="center" wrapText="1"/>
    </xf>
    <xf numFmtId="0" fontId="35"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31" fillId="0" borderId="0" xfId="0"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94"/>
  <sheetViews>
    <sheetView zoomScale="70" zoomScaleNormal="70" workbookViewId="0">
      <pane ySplit="4" topLeftCell="A188" activePane="bottomLeft" state="frozen"/>
      <selection/>
      <selection pane="bottomLeft" activeCell="A194" sqref="$A194:$XFD194"/>
    </sheetView>
  </sheetViews>
  <sheetFormatPr defaultColWidth="9" defaultRowHeight="14.25"/>
  <cols>
    <col min="1" max="1" width="5.25" style="60" customWidth="1"/>
    <col min="2" max="2" width="28.25" style="61" customWidth="1"/>
    <col min="3" max="3" width="3.65" style="62" customWidth="1"/>
    <col min="4" max="6" width="3.65" style="63" customWidth="1"/>
    <col min="7" max="7" width="6.5" style="62" customWidth="1"/>
    <col min="8" max="8" width="30.6333333333333" style="61" customWidth="1"/>
    <col min="9" max="9" width="15.2333333333333" style="64" customWidth="1"/>
    <col min="10" max="10" width="8.40833333333333" style="62" customWidth="1"/>
    <col min="11" max="11" width="8.41666666666667" style="63" customWidth="1"/>
    <col min="12" max="12" width="7.775" style="63" customWidth="1"/>
    <col min="13" max="15" width="4.31666666666667" style="65" customWidth="1"/>
    <col min="16" max="16" width="10.15" style="66" customWidth="1"/>
    <col min="17" max="17" width="9.2" style="66" customWidth="1"/>
    <col min="18" max="18" width="9.51666666666667" style="66" customWidth="1"/>
    <col min="19" max="19" width="7.46666666666667" style="66" customWidth="1"/>
    <col min="20" max="20" width="8.25" style="67" customWidth="1"/>
    <col min="21" max="21" width="10.1583333333333" style="68" customWidth="1"/>
    <col min="22" max="23" width="9.03333333333333" style="68" customWidth="1"/>
    <col min="24" max="24" width="5.86666666666667" style="60" customWidth="1"/>
    <col min="25" max="25" width="9.83333333333333" style="60" customWidth="1"/>
    <col min="26" max="26" width="6.19166666666667" style="69" customWidth="1"/>
    <col min="27" max="27" width="5.39166666666667" style="68" customWidth="1"/>
    <col min="28" max="28" width="7.05833333333333" style="68" customWidth="1"/>
    <col min="29" max="29" width="4.59166666666667" style="68" customWidth="1"/>
    <col min="30" max="30" width="4.05" style="69" customWidth="1"/>
    <col min="31" max="31" width="7.775" style="70" customWidth="1"/>
    <col min="32" max="32" width="4.7" style="60" customWidth="1"/>
    <col min="33" max="16384" width="9" style="60"/>
  </cols>
  <sheetData>
    <row r="1" s="59" customFormat="1" ht="27" customHeight="1" spans="1:32">
      <c r="A1" s="3" t="s">
        <v>0</v>
      </c>
      <c r="B1" s="71"/>
      <c r="C1" s="72"/>
      <c r="D1" s="72"/>
      <c r="E1" s="72"/>
      <c r="F1" s="72"/>
      <c r="G1" s="72"/>
      <c r="H1" s="71"/>
      <c r="I1" s="86"/>
      <c r="J1" s="3"/>
      <c r="K1" s="72"/>
      <c r="L1" s="72"/>
      <c r="M1" s="3"/>
      <c r="N1" s="3"/>
      <c r="O1" s="3"/>
      <c r="P1" s="87"/>
      <c r="Q1" s="87"/>
      <c r="R1" s="87"/>
      <c r="S1" s="87"/>
      <c r="T1" s="86"/>
      <c r="U1" s="72"/>
      <c r="V1" s="72"/>
      <c r="W1" s="72"/>
      <c r="X1" s="3"/>
      <c r="Y1" s="3"/>
      <c r="Z1" s="72"/>
      <c r="AA1" s="72"/>
      <c r="AB1" s="72"/>
      <c r="AC1" s="72"/>
      <c r="AD1" s="72"/>
      <c r="AE1" s="108"/>
      <c r="AF1" s="3"/>
    </row>
    <row r="2" s="59" customFormat="1" ht="31" customHeight="1" spans="1:32">
      <c r="A2" s="73" t="s">
        <v>1</v>
      </c>
      <c r="B2" s="74"/>
      <c r="C2" s="4"/>
      <c r="D2" s="4"/>
      <c r="E2" s="4"/>
      <c r="F2" s="4"/>
      <c r="G2" s="4"/>
      <c r="H2" s="74"/>
      <c r="I2" s="88"/>
      <c r="J2" s="73"/>
      <c r="K2" s="4"/>
      <c r="L2" s="4"/>
      <c r="M2" s="73"/>
      <c r="N2" s="73"/>
      <c r="O2" s="73"/>
      <c r="P2" s="89"/>
      <c r="Q2" s="89"/>
      <c r="R2" s="89"/>
      <c r="S2" s="89"/>
      <c r="T2" s="88"/>
      <c r="U2" s="4"/>
      <c r="V2" s="4"/>
      <c r="W2" s="4"/>
      <c r="X2" s="73"/>
      <c r="Y2" s="73"/>
      <c r="Z2" s="4"/>
      <c r="AA2" s="4"/>
      <c r="AB2" s="4"/>
      <c r="AC2" s="4"/>
      <c r="AD2" s="4"/>
      <c r="AE2" s="109"/>
      <c r="AF2" s="73"/>
    </row>
    <row r="3" ht="18" customHeight="1" spans="1:32">
      <c r="A3" s="75" t="s">
        <v>2</v>
      </c>
      <c r="B3" s="75"/>
      <c r="C3" s="5"/>
      <c r="D3" s="5"/>
      <c r="E3" s="5"/>
      <c r="F3" s="5"/>
      <c r="G3" s="5"/>
      <c r="H3" s="75"/>
      <c r="I3" s="82"/>
      <c r="J3" s="75"/>
      <c r="K3" s="5"/>
      <c r="L3" s="5"/>
      <c r="M3" s="75" t="s">
        <v>3</v>
      </c>
      <c r="N3" s="75"/>
      <c r="O3" s="75"/>
      <c r="P3" s="90" t="s">
        <v>4</v>
      </c>
      <c r="Q3" s="90"/>
      <c r="R3" s="90"/>
      <c r="S3" s="90"/>
      <c r="T3" s="82"/>
      <c r="U3" s="5"/>
      <c r="V3" s="5"/>
      <c r="W3" s="5"/>
      <c r="X3" s="75"/>
      <c r="Y3" s="110"/>
      <c r="Z3" s="11" t="s">
        <v>5</v>
      </c>
      <c r="AA3" s="11"/>
      <c r="AB3" s="5" t="s">
        <v>6</v>
      </c>
      <c r="AC3" s="5"/>
      <c r="AD3" s="5"/>
      <c r="AE3" s="55"/>
      <c r="AF3" s="110"/>
    </row>
    <row r="4" ht="120" customHeight="1" spans="1:32">
      <c r="A4" s="75" t="s">
        <v>7</v>
      </c>
      <c r="B4" s="75" t="s">
        <v>8</v>
      </c>
      <c r="C4" s="5" t="s">
        <v>9</v>
      </c>
      <c r="D4" s="5" t="s">
        <v>10</v>
      </c>
      <c r="E4" s="5" t="s">
        <v>11</v>
      </c>
      <c r="F4" s="5" t="s">
        <v>12</v>
      </c>
      <c r="G4" s="5" t="s">
        <v>13</v>
      </c>
      <c r="H4" s="75" t="s">
        <v>14</v>
      </c>
      <c r="I4" s="82" t="s">
        <v>15</v>
      </c>
      <c r="J4" s="75" t="s">
        <v>16</v>
      </c>
      <c r="K4" s="5" t="s">
        <v>17</v>
      </c>
      <c r="L4" s="5" t="s">
        <v>18</v>
      </c>
      <c r="M4" s="75" t="s">
        <v>19</v>
      </c>
      <c r="N4" s="75" t="s">
        <v>20</v>
      </c>
      <c r="O4" s="75" t="s">
        <v>21</v>
      </c>
      <c r="P4" s="90" t="s">
        <v>22</v>
      </c>
      <c r="Q4" s="103" t="s">
        <v>23</v>
      </c>
      <c r="R4" s="103" t="s">
        <v>24</v>
      </c>
      <c r="S4" s="103" t="s">
        <v>25</v>
      </c>
      <c r="T4" s="9" t="s">
        <v>26</v>
      </c>
      <c r="U4" s="9" t="s">
        <v>27</v>
      </c>
      <c r="V4" s="9" t="s">
        <v>28</v>
      </c>
      <c r="W4" s="9" t="s">
        <v>29</v>
      </c>
      <c r="X4" s="104" t="s">
        <v>30</v>
      </c>
      <c r="Y4" s="104" t="s">
        <v>31</v>
      </c>
      <c r="Z4" s="9" t="s">
        <v>32</v>
      </c>
      <c r="AA4" s="9" t="s">
        <v>33</v>
      </c>
      <c r="AB4" s="5" t="s">
        <v>34</v>
      </c>
      <c r="AC4" s="5" t="s">
        <v>35</v>
      </c>
      <c r="AD4" s="5" t="s">
        <v>36</v>
      </c>
      <c r="AE4" s="55" t="s">
        <v>37</v>
      </c>
      <c r="AF4" s="75" t="s">
        <v>38</v>
      </c>
    </row>
    <row r="5" ht="42.75" spans="1:32">
      <c r="A5" s="75">
        <v>1</v>
      </c>
      <c r="B5" s="76" t="s">
        <v>39</v>
      </c>
      <c r="C5" s="5" t="s">
        <v>40</v>
      </c>
      <c r="D5" s="77" t="s">
        <v>41</v>
      </c>
      <c r="E5" s="77" t="s">
        <v>42</v>
      </c>
      <c r="F5" s="77" t="s">
        <v>43</v>
      </c>
      <c r="G5" s="78">
        <v>2017</v>
      </c>
      <c r="H5" s="79" t="s">
        <v>39</v>
      </c>
      <c r="I5" s="91" t="s">
        <v>44</v>
      </c>
      <c r="J5" s="92">
        <v>2017</v>
      </c>
      <c r="K5" s="77" t="s">
        <v>45</v>
      </c>
      <c r="L5" s="77" t="s">
        <v>46</v>
      </c>
      <c r="M5" s="93"/>
      <c r="N5" s="93"/>
      <c r="O5" s="93"/>
      <c r="P5" s="94">
        <v>95000</v>
      </c>
      <c r="Q5" s="90"/>
      <c r="R5" s="94">
        <v>95000</v>
      </c>
      <c r="S5" s="90"/>
      <c r="T5" s="105"/>
      <c r="U5" s="5"/>
      <c r="V5" s="5"/>
      <c r="W5" s="5"/>
      <c r="X5" s="75"/>
      <c r="Y5" s="111">
        <f t="shared" ref="Y5:Y23" si="0">R5*(1-0.08*3)</f>
        <v>72200</v>
      </c>
      <c r="Z5" s="112" t="s">
        <v>47</v>
      </c>
      <c r="AA5" s="5" t="s">
        <v>48</v>
      </c>
      <c r="AB5" s="112" t="s">
        <v>45</v>
      </c>
      <c r="AC5" s="5" t="s">
        <v>49</v>
      </c>
      <c r="AD5" s="5" t="s">
        <v>50</v>
      </c>
      <c r="AE5" s="55">
        <v>13670865768</v>
      </c>
      <c r="AF5" s="75"/>
    </row>
    <row r="6" ht="42.75" spans="1:32">
      <c r="A6" s="75">
        <v>2</v>
      </c>
      <c r="B6" s="76" t="s">
        <v>51</v>
      </c>
      <c r="C6" s="5" t="s">
        <v>40</v>
      </c>
      <c r="D6" s="77" t="s">
        <v>41</v>
      </c>
      <c r="E6" s="77" t="s">
        <v>42</v>
      </c>
      <c r="F6" s="77" t="s">
        <v>52</v>
      </c>
      <c r="G6" s="78">
        <v>2017</v>
      </c>
      <c r="H6" s="79" t="s">
        <v>51</v>
      </c>
      <c r="I6" s="91" t="s">
        <v>53</v>
      </c>
      <c r="J6" s="92">
        <v>2017</v>
      </c>
      <c r="K6" s="77" t="s">
        <v>54</v>
      </c>
      <c r="L6" s="77" t="s">
        <v>46</v>
      </c>
      <c r="M6" s="93"/>
      <c r="N6" s="93"/>
      <c r="O6" s="93"/>
      <c r="P6" s="94">
        <v>95000</v>
      </c>
      <c r="Q6" s="90"/>
      <c r="R6" s="94">
        <v>95000</v>
      </c>
      <c r="S6" s="90"/>
      <c r="T6" s="105"/>
      <c r="U6" s="5"/>
      <c r="V6" s="5"/>
      <c r="W6" s="5"/>
      <c r="X6" s="75"/>
      <c r="Y6" s="111">
        <f t="shared" si="0"/>
        <v>72200</v>
      </c>
      <c r="Z6" s="112" t="s">
        <v>47</v>
      </c>
      <c r="AA6" s="5" t="s">
        <v>48</v>
      </c>
      <c r="AB6" s="112" t="s">
        <v>54</v>
      </c>
      <c r="AC6" s="5" t="s">
        <v>49</v>
      </c>
      <c r="AD6" s="5" t="s">
        <v>55</v>
      </c>
      <c r="AE6" s="55">
        <v>13826618324</v>
      </c>
      <c r="AF6" s="75"/>
    </row>
    <row r="7" ht="42.75" spans="1:32">
      <c r="A7" s="75">
        <v>3</v>
      </c>
      <c r="B7" s="76" t="s">
        <v>56</v>
      </c>
      <c r="C7" s="5" t="s">
        <v>40</v>
      </c>
      <c r="D7" s="77" t="s">
        <v>41</v>
      </c>
      <c r="E7" s="77" t="s">
        <v>42</v>
      </c>
      <c r="F7" s="77" t="s">
        <v>57</v>
      </c>
      <c r="G7" s="78">
        <v>2017</v>
      </c>
      <c r="H7" s="79" t="s">
        <v>56</v>
      </c>
      <c r="I7" s="91" t="s">
        <v>58</v>
      </c>
      <c r="J7" s="92">
        <v>2017</v>
      </c>
      <c r="K7" s="77" t="s">
        <v>59</v>
      </c>
      <c r="L7" s="77" t="s">
        <v>46</v>
      </c>
      <c r="M7" s="93"/>
      <c r="N7" s="93"/>
      <c r="O7" s="93"/>
      <c r="P7" s="94">
        <v>95000</v>
      </c>
      <c r="Q7" s="90"/>
      <c r="R7" s="94">
        <v>95000</v>
      </c>
      <c r="S7" s="90"/>
      <c r="T7" s="105"/>
      <c r="U7" s="5"/>
      <c r="V7" s="5"/>
      <c r="W7" s="5"/>
      <c r="X7" s="75"/>
      <c r="Y7" s="111">
        <f t="shared" si="0"/>
        <v>72200</v>
      </c>
      <c r="Z7" s="112" t="s">
        <v>47</v>
      </c>
      <c r="AA7" s="5" t="s">
        <v>48</v>
      </c>
      <c r="AB7" s="112" t="s">
        <v>59</v>
      </c>
      <c r="AC7" s="5" t="s">
        <v>49</v>
      </c>
      <c r="AD7" s="5" t="s">
        <v>60</v>
      </c>
      <c r="AE7" s="55">
        <v>13826608882</v>
      </c>
      <c r="AF7" s="106"/>
    </row>
    <row r="8" ht="42.75" spans="1:32">
      <c r="A8" s="75">
        <v>4</v>
      </c>
      <c r="B8" s="76" t="s">
        <v>61</v>
      </c>
      <c r="C8" s="5" t="s">
        <v>40</v>
      </c>
      <c r="D8" s="77" t="s">
        <v>41</v>
      </c>
      <c r="E8" s="77" t="s">
        <v>42</v>
      </c>
      <c r="F8" s="77" t="s">
        <v>62</v>
      </c>
      <c r="G8" s="78">
        <v>2017</v>
      </c>
      <c r="H8" s="79" t="s">
        <v>61</v>
      </c>
      <c r="I8" s="91" t="s">
        <v>63</v>
      </c>
      <c r="J8" s="92">
        <v>2017</v>
      </c>
      <c r="K8" s="77" t="s">
        <v>64</v>
      </c>
      <c r="L8" s="77" t="s">
        <v>46</v>
      </c>
      <c r="M8" s="93"/>
      <c r="N8" s="93"/>
      <c r="O8" s="93"/>
      <c r="P8" s="94">
        <v>95163</v>
      </c>
      <c r="Q8" s="99"/>
      <c r="R8" s="94">
        <v>95163</v>
      </c>
      <c r="S8" s="99"/>
      <c r="T8" s="105"/>
      <c r="U8" s="12"/>
      <c r="V8" s="12"/>
      <c r="W8" s="12"/>
      <c r="X8" s="106"/>
      <c r="Y8" s="111">
        <f t="shared" si="0"/>
        <v>72323.88</v>
      </c>
      <c r="Z8" s="112" t="s">
        <v>47</v>
      </c>
      <c r="AA8" s="5" t="s">
        <v>48</v>
      </c>
      <c r="AB8" s="112" t="s">
        <v>64</v>
      </c>
      <c r="AC8" s="5" t="s">
        <v>49</v>
      </c>
      <c r="AD8" s="113" t="s">
        <v>65</v>
      </c>
      <c r="AE8" s="114">
        <v>13826601920</v>
      </c>
      <c r="AF8" s="106"/>
    </row>
    <row r="9" ht="42.75" spans="1:32">
      <c r="A9" s="75">
        <v>5</v>
      </c>
      <c r="B9" s="76" t="s">
        <v>66</v>
      </c>
      <c r="C9" s="5" t="s">
        <v>40</v>
      </c>
      <c r="D9" s="77" t="s">
        <v>41</v>
      </c>
      <c r="E9" s="77" t="s">
        <v>42</v>
      </c>
      <c r="F9" s="77" t="s">
        <v>67</v>
      </c>
      <c r="G9" s="78">
        <v>2017</v>
      </c>
      <c r="H9" s="79" t="s">
        <v>66</v>
      </c>
      <c r="I9" s="91" t="s">
        <v>68</v>
      </c>
      <c r="J9" s="92">
        <v>2017</v>
      </c>
      <c r="K9" s="77" t="s">
        <v>69</v>
      </c>
      <c r="L9" s="77" t="s">
        <v>46</v>
      </c>
      <c r="M9" s="93"/>
      <c r="N9" s="93"/>
      <c r="O9" s="93"/>
      <c r="P9" s="94">
        <v>94281.07</v>
      </c>
      <c r="Q9" s="99"/>
      <c r="R9" s="94">
        <v>94281.07</v>
      </c>
      <c r="S9" s="99"/>
      <c r="T9" s="105"/>
      <c r="U9" s="12"/>
      <c r="V9" s="12"/>
      <c r="W9" s="12"/>
      <c r="X9" s="106"/>
      <c r="Y9" s="111">
        <f t="shared" si="0"/>
        <v>71653.6132</v>
      </c>
      <c r="Z9" s="112" t="s">
        <v>47</v>
      </c>
      <c r="AA9" s="5" t="s">
        <v>48</v>
      </c>
      <c r="AB9" s="112" t="s">
        <v>69</v>
      </c>
      <c r="AC9" s="5" t="s">
        <v>49</v>
      </c>
      <c r="AD9" s="113" t="s">
        <v>70</v>
      </c>
      <c r="AE9" s="114">
        <v>13421035238</v>
      </c>
      <c r="AF9" s="106"/>
    </row>
    <row r="10" ht="42.75" spans="1:32">
      <c r="A10" s="75">
        <v>6</v>
      </c>
      <c r="B10" s="76" t="s">
        <v>71</v>
      </c>
      <c r="C10" s="5" t="s">
        <v>40</v>
      </c>
      <c r="D10" s="77" t="s">
        <v>41</v>
      </c>
      <c r="E10" s="77" t="s">
        <v>42</v>
      </c>
      <c r="F10" s="77" t="s">
        <v>72</v>
      </c>
      <c r="G10" s="78">
        <v>2017</v>
      </c>
      <c r="H10" s="79" t="s">
        <v>71</v>
      </c>
      <c r="I10" s="91" t="s">
        <v>73</v>
      </c>
      <c r="J10" s="92">
        <v>2017</v>
      </c>
      <c r="K10" s="77" t="s">
        <v>74</v>
      </c>
      <c r="L10" s="77" t="s">
        <v>46</v>
      </c>
      <c r="M10" s="93"/>
      <c r="N10" s="93"/>
      <c r="O10" s="93"/>
      <c r="P10" s="94">
        <v>95000</v>
      </c>
      <c r="Q10" s="99"/>
      <c r="R10" s="94">
        <v>95000</v>
      </c>
      <c r="S10" s="99"/>
      <c r="T10" s="105"/>
      <c r="U10" s="12"/>
      <c r="V10" s="12"/>
      <c r="W10" s="12"/>
      <c r="X10" s="106"/>
      <c r="Y10" s="111">
        <f t="shared" si="0"/>
        <v>72200</v>
      </c>
      <c r="Z10" s="112" t="s">
        <v>47</v>
      </c>
      <c r="AA10" s="5" t="s">
        <v>48</v>
      </c>
      <c r="AB10" s="112" t="s">
        <v>74</v>
      </c>
      <c r="AC10" s="5" t="s">
        <v>49</v>
      </c>
      <c r="AD10" s="113" t="s">
        <v>75</v>
      </c>
      <c r="AE10" s="114">
        <v>13723662919</v>
      </c>
      <c r="AF10" s="106"/>
    </row>
    <row r="11" ht="42.75" spans="1:32">
      <c r="A11" s="75">
        <v>7</v>
      </c>
      <c r="B11" s="76" t="s">
        <v>76</v>
      </c>
      <c r="C11" s="5" t="s">
        <v>40</v>
      </c>
      <c r="D11" s="77" t="s">
        <v>41</v>
      </c>
      <c r="E11" s="77" t="s">
        <v>42</v>
      </c>
      <c r="F11" s="77" t="s">
        <v>77</v>
      </c>
      <c r="G11" s="78">
        <v>2017</v>
      </c>
      <c r="H11" s="79" t="s">
        <v>76</v>
      </c>
      <c r="I11" s="91" t="s">
        <v>78</v>
      </c>
      <c r="J11" s="92">
        <v>2017</v>
      </c>
      <c r="K11" s="77" t="s">
        <v>79</v>
      </c>
      <c r="L11" s="77" t="s">
        <v>46</v>
      </c>
      <c r="M11" s="93"/>
      <c r="N11" s="93"/>
      <c r="O11" s="93"/>
      <c r="P11" s="94">
        <v>95000</v>
      </c>
      <c r="Q11" s="99"/>
      <c r="R11" s="94">
        <v>95000</v>
      </c>
      <c r="S11" s="99"/>
      <c r="T11" s="105"/>
      <c r="U11" s="12"/>
      <c r="V11" s="12"/>
      <c r="W11" s="12"/>
      <c r="X11" s="106"/>
      <c r="Y11" s="111">
        <f t="shared" si="0"/>
        <v>72200</v>
      </c>
      <c r="Z11" s="112" t="s">
        <v>47</v>
      </c>
      <c r="AA11" s="5" t="s">
        <v>48</v>
      </c>
      <c r="AB11" s="112" t="s">
        <v>80</v>
      </c>
      <c r="AC11" s="5" t="s">
        <v>49</v>
      </c>
      <c r="AD11" s="113" t="s">
        <v>81</v>
      </c>
      <c r="AE11" s="114">
        <v>15819029918</v>
      </c>
      <c r="AF11" s="106"/>
    </row>
    <row r="12" ht="42.75" spans="1:32">
      <c r="A12" s="75">
        <v>8</v>
      </c>
      <c r="B12" s="76" t="s">
        <v>82</v>
      </c>
      <c r="C12" s="5" t="s">
        <v>40</v>
      </c>
      <c r="D12" s="77" t="s">
        <v>41</v>
      </c>
      <c r="E12" s="77" t="s">
        <v>42</v>
      </c>
      <c r="F12" s="77" t="s">
        <v>83</v>
      </c>
      <c r="G12" s="78">
        <v>2017</v>
      </c>
      <c r="H12" s="79" t="s">
        <v>82</v>
      </c>
      <c r="I12" s="91" t="s">
        <v>84</v>
      </c>
      <c r="J12" s="92">
        <v>2017</v>
      </c>
      <c r="K12" s="77" t="s">
        <v>85</v>
      </c>
      <c r="L12" s="77" t="s">
        <v>46</v>
      </c>
      <c r="M12" s="93"/>
      <c r="N12" s="93"/>
      <c r="O12" s="93"/>
      <c r="P12" s="94">
        <v>95000</v>
      </c>
      <c r="Q12" s="99"/>
      <c r="R12" s="94">
        <v>95000</v>
      </c>
      <c r="S12" s="99"/>
      <c r="T12" s="105"/>
      <c r="U12" s="12"/>
      <c r="V12" s="12"/>
      <c r="W12" s="12"/>
      <c r="X12" s="106"/>
      <c r="Y12" s="111">
        <f t="shared" si="0"/>
        <v>72200</v>
      </c>
      <c r="Z12" s="112" t="s">
        <v>47</v>
      </c>
      <c r="AA12" s="5" t="s">
        <v>48</v>
      </c>
      <c r="AB12" s="112" t="s">
        <v>85</v>
      </c>
      <c r="AC12" s="5" t="s">
        <v>49</v>
      </c>
      <c r="AD12" s="113" t="s">
        <v>86</v>
      </c>
      <c r="AE12" s="114">
        <v>15016286926</v>
      </c>
      <c r="AF12" s="106"/>
    </row>
    <row r="13" ht="42.75" spans="1:32">
      <c r="A13" s="75">
        <v>9</v>
      </c>
      <c r="B13" s="76" t="s">
        <v>87</v>
      </c>
      <c r="C13" s="5" t="s">
        <v>40</v>
      </c>
      <c r="D13" s="77" t="s">
        <v>41</v>
      </c>
      <c r="E13" s="77" t="s">
        <v>42</v>
      </c>
      <c r="F13" s="77" t="s">
        <v>62</v>
      </c>
      <c r="G13" s="78">
        <v>2018</v>
      </c>
      <c r="H13" s="79" t="s">
        <v>87</v>
      </c>
      <c r="I13" s="91" t="s">
        <v>88</v>
      </c>
      <c r="J13" s="95">
        <v>2017</v>
      </c>
      <c r="K13" s="77" t="s">
        <v>64</v>
      </c>
      <c r="L13" s="77" t="s">
        <v>46</v>
      </c>
      <c r="M13" s="93"/>
      <c r="N13" s="93"/>
      <c r="O13" s="93"/>
      <c r="P13" s="94">
        <v>31850</v>
      </c>
      <c r="Q13" s="99"/>
      <c r="R13" s="94">
        <v>31850</v>
      </c>
      <c r="S13" s="99"/>
      <c r="T13" s="105"/>
      <c r="U13" s="12"/>
      <c r="V13" s="12"/>
      <c r="W13" s="12"/>
      <c r="X13" s="106"/>
      <c r="Y13" s="111">
        <f t="shared" si="0"/>
        <v>24206</v>
      </c>
      <c r="Z13" s="112" t="s">
        <v>47</v>
      </c>
      <c r="AA13" s="5" t="s">
        <v>48</v>
      </c>
      <c r="AB13" s="112" t="s">
        <v>64</v>
      </c>
      <c r="AC13" s="5" t="s">
        <v>49</v>
      </c>
      <c r="AD13" s="113" t="s">
        <v>65</v>
      </c>
      <c r="AE13" s="114">
        <v>13826601920</v>
      </c>
      <c r="AF13" s="106"/>
    </row>
    <row r="14" ht="40.5" spans="1:32">
      <c r="A14" s="75">
        <v>10</v>
      </c>
      <c r="B14" s="76" t="s">
        <v>89</v>
      </c>
      <c r="C14" s="5" t="s">
        <v>40</v>
      </c>
      <c r="D14" s="77" t="s">
        <v>41</v>
      </c>
      <c r="E14" s="77" t="s">
        <v>42</v>
      </c>
      <c r="F14" s="77" t="s">
        <v>90</v>
      </c>
      <c r="G14" s="78">
        <v>2018</v>
      </c>
      <c r="H14" s="79" t="s">
        <v>89</v>
      </c>
      <c r="I14" s="91" t="s">
        <v>91</v>
      </c>
      <c r="J14" s="92">
        <v>2018</v>
      </c>
      <c r="K14" s="77" t="s">
        <v>92</v>
      </c>
      <c r="L14" s="77" t="s">
        <v>46</v>
      </c>
      <c r="M14" s="93"/>
      <c r="N14" s="93"/>
      <c r="O14" s="93"/>
      <c r="P14" s="94">
        <v>95000</v>
      </c>
      <c r="Q14" s="99"/>
      <c r="R14" s="94">
        <v>95000</v>
      </c>
      <c r="S14" s="99"/>
      <c r="T14" s="105"/>
      <c r="U14" s="12"/>
      <c r="V14" s="12"/>
      <c r="W14" s="12"/>
      <c r="X14" s="106"/>
      <c r="Y14" s="111">
        <f t="shared" si="0"/>
        <v>72200</v>
      </c>
      <c r="Z14" s="112" t="s">
        <v>47</v>
      </c>
      <c r="AA14" s="5" t="s">
        <v>48</v>
      </c>
      <c r="AB14" s="112" t="s">
        <v>92</v>
      </c>
      <c r="AC14" s="5" t="s">
        <v>49</v>
      </c>
      <c r="AD14" s="113" t="s">
        <v>93</v>
      </c>
      <c r="AE14" s="114">
        <v>13502549963</v>
      </c>
      <c r="AF14" s="106"/>
    </row>
    <row r="15" ht="42.75" spans="1:32">
      <c r="A15" s="75">
        <v>11</v>
      </c>
      <c r="B15" s="76" t="s">
        <v>94</v>
      </c>
      <c r="C15" s="5" t="s">
        <v>40</v>
      </c>
      <c r="D15" s="77" t="s">
        <v>41</v>
      </c>
      <c r="E15" s="77" t="s">
        <v>42</v>
      </c>
      <c r="F15" s="77" t="s">
        <v>95</v>
      </c>
      <c r="G15" s="78">
        <v>2018</v>
      </c>
      <c r="H15" s="79" t="s">
        <v>94</v>
      </c>
      <c r="I15" s="91" t="s">
        <v>96</v>
      </c>
      <c r="J15" s="92">
        <v>2018</v>
      </c>
      <c r="K15" s="77" t="s">
        <v>97</v>
      </c>
      <c r="L15" s="77" t="s">
        <v>46</v>
      </c>
      <c r="M15" s="93"/>
      <c r="N15" s="93"/>
      <c r="O15" s="93"/>
      <c r="P15" s="94">
        <v>95000</v>
      </c>
      <c r="Q15" s="99"/>
      <c r="R15" s="94">
        <v>95000</v>
      </c>
      <c r="S15" s="99"/>
      <c r="T15" s="105"/>
      <c r="U15" s="12"/>
      <c r="V15" s="12"/>
      <c r="W15" s="12"/>
      <c r="X15" s="106"/>
      <c r="Y15" s="111">
        <f t="shared" si="0"/>
        <v>72200</v>
      </c>
      <c r="Z15" s="112" t="s">
        <v>47</v>
      </c>
      <c r="AA15" s="5" t="s">
        <v>48</v>
      </c>
      <c r="AB15" s="112" t="s">
        <v>97</v>
      </c>
      <c r="AC15" s="5" t="s">
        <v>49</v>
      </c>
      <c r="AD15" s="113" t="s">
        <v>98</v>
      </c>
      <c r="AE15" s="114">
        <v>13826616689</v>
      </c>
      <c r="AF15" s="106"/>
    </row>
    <row r="16" ht="42.75" spans="1:32">
      <c r="A16" s="75">
        <v>12</v>
      </c>
      <c r="B16" s="76" t="s">
        <v>99</v>
      </c>
      <c r="C16" s="5" t="s">
        <v>40</v>
      </c>
      <c r="D16" s="77" t="s">
        <v>41</v>
      </c>
      <c r="E16" s="77" t="s">
        <v>42</v>
      </c>
      <c r="F16" s="77" t="s">
        <v>100</v>
      </c>
      <c r="G16" s="78">
        <v>2018</v>
      </c>
      <c r="H16" s="79" t="s">
        <v>99</v>
      </c>
      <c r="I16" s="91" t="s">
        <v>101</v>
      </c>
      <c r="J16" s="92">
        <v>2018</v>
      </c>
      <c r="K16" s="77" t="s">
        <v>102</v>
      </c>
      <c r="L16" s="77" t="s">
        <v>46</v>
      </c>
      <c r="M16" s="93"/>
      <c r="N16" s="93"/>
      <c r="O16" s="93"/>
      <c r="P16" s="94">
        <v>95000</v>
      </c>
      <c r="Q16" s="99"/>
      <c r="R16" s="94">
        <v>95000</v>
      </c>
      <c r="S16" s="99"/>
      <c r="T16" s="105"/>
      <c r="U16" s="12"/>
      <c r="V16" s="12"/>
      <c r="W16" s="12"/>
      <c r="X16" s="106"/>
      <c r="Y16" s="111">
        <f t="shared" si="0"/>
        <v>72200</v>
      </c>
      <c r="Z16" s="112" t="s">
        <v>47</v>
      </c>
      <c r="AA16" s="5" t="s">
        <v>48</v>
      </c>
      <c r="AB16" s="112" t="s">
        <v>102</v>
      </c>
      <c r="AC16" s="5" t="s">
        <v>49</v>
      </c>
      <c r="AD16" s="113" t="s">
        <v>103</v>
      </c>
      <c r="AE16" s="114">
        <v>13543232452</v>
      </c>
      <c r="AF16" s="106"/>
    </row>
    <row r="17" ht="42.75" spans="1:32">
      <c r="A17" s="75">
        <v>13</v>
      </c>
      <c r="B17" s="76" t="s">
        <v>104</v>
      </c>
      <c r="C17" s="5" t="s">
        <v>40</v>
      </c>
      <c r="D17" s="77" t="s">
        <v>41</v>
      </c>
      <c r="E17" s="77" t="s">
        <v>42</v>
      </c>
      <c r="F17" s="77" t="s">
        <v>105</v>
      </c>
      <c r="G17" s="78">
        <v>2018</v>
      </c>
      <c r="H17" s="79" t="s">
        <v>104</v>
      </c>
      <c r="I17" s="91" t="s">
        <v>106</v>
      </c>
      <c r="J17" s="92">
        <v>2018</v>
      </c>
      <c r="K17" s="77" t="s">
        <v>107</v>
      </c>
      <c r="L17" s="77" t="s">
        <v>46</v>
      </c>
      <c r="M17" s="93"/>
      <c r="N17" s="93"/>
      <c r="O17" s="93"/>
      <c r="P17" s="94">
        <v>95000</v>
      </c>
      <c r="Q17" s="99"/>
      <c r="R17" s="94">
        <v>95000</v>
      </c>
      <c r="S17" s="99"/>
      <c r="T17" s="105"/>
      <c r="U17" s="12"/>
      <c r="V17" s="12"/>
      <c r="W17" s="12"/>
      <c r="X17" s="106"/>
      <c r="Y17" s="111">
        <f t="shared" si="0"/>
        <v>72200</v>
      </c>
      <c r="Z17" s="112" t="s">
        <v>47</v>
      </c>
      <c r="AA17" s="5" t="s">
        <v>48</v>
      </c>
      <c r="AB17" s="12"/>
      <c r="AC17" s="5" t="s">
        <v>49</v>
      </c>
      <c r="AD17" s="113"/>
      <c r="AE17" s="114"/>
      <c r="AF17" s="106"/>
    </row>
    <row r="18" ht="42.75" spans="1:32">
      <c r="A18" s="75">
        <v>14</v>
      </c>
      <c r="B18" s="76" t="s">
        <v>108</v>
      </c>
      <c r="C18" s="5" t="s">
        <v>40</v>
      </c>
      <c r="D18" s="77" t="s">
        <v>41</v>
      </c>
      <c r="E18" s="77" t="s">
        <v>42</v>
      </c>
      <c r="F18" s="77" t="s">
        <v>109</v>
      </c>
      <c r="G18" s="78">
        <v>2018</v>
      </c>
      <c r="H18" s="79" t="s">
        <v>108</v>
      </c>
      <c r="I18" s="91" t="s">
        <v>110</v>
      </c>
      <c r="J18" s="92">
        <v>2018</v>
      </c>
      <c r="K18" s="77" t="s">
        <v>111</v>
      </c>
      <c r="L18" s="77" t="s">
        <v>46</v>
      </c>
      <c r="M18" s="93"/>
      <c r="N18" s="93"/>
      <c r="O18" s="93"/>
      <c r="P18" s="94">
        <v>95000</v>
      </c>
      <c r="Q18" s="99"/>
      <c r="R18" s="94">
        <v>95000</v>
      </c>
      <c r="S18" s="99"/>
      <c r="T18" s="105"/>
      <c r="U18" s="12"/>
      <c r="V18" s="12"/>
      <c r="W18" s="12"/>
      <c r="X18" s="106"/>
      <c r="Y18" s="111">
        <f t="shared" si="0"/>
        <v>72200</v>
      </c>
      <c r="Z18" s="112" t="s">
        <v>47</v>
      </c>
      <c r="AA18" s="5" t="s">
        <v>48</v>
      </c>
      <c r="AB18" s="112" t="s">
        <v>112</v>
      </c>
      <c r="AC18" s="5" t="s">
        <v>49</v>
      </c>
      <c r="AD18" s="113" t="s">
        <v>113</v>
      </c>
      <c r="AE18" s="114">
        <v>13923018183</v>
      </c>
      <c r="AF18" s="106"/>
    </row>
    <row r="19" ht="42.75" spans="1:32">
      <c r="A19" s="75">
        <v>15</v>
      </c>
      <c r="B19" s="76" t="s">
        <v>114</v>
      </c>
      <c r="C19" s="5" t="s">
        <v>40</v>
      </c>
      <c r="D19" s="77" t="s">
        <v>41</v>
      </c>
      <c r="E19" s="77" t="s">
        <v>42</v>
      </c>
      <c r="F19" s="77" t="s">
        <v>115</v>
      </c>
      <c r="G19" s="78">
        <v>2018</v>
      </c>
      <c r="H19" s="79" t="s">
        <v>114</v>
      </c>
      <c r="I19" s="91" t="s">
        <v>116</v>
      </c>
      <c r="J19" s="92">
        <v>2018</v>
      </c>
      <c r="K19" s="77" t="s">
        <v>117</v>
      </c>
      <c r="L19" s="77" t="s">
        <v>46</v>
      </c>
      <c r="M19" s="93"/>
      <c r="N19" s="93"/>
      <c r="O19" s="93"/>
      <c r="P19" s="94">
        <v>95000</v>
      </c>
      <c r="Q19" s="99"/>
      <c r="R19" s="94">
        <v>95000</v>
      </c>
      <c r="S19" s="99"/>
      <c r="T19" s="105"/>
      <c r="U19" s="12"/>
      <c r="V19" s="12"/>
      <c r="W19" s="12"/>
      <c r="X19" s="106"/>
      <c r="Y19" s="111">
        <f t="shared" si="0"/>
        <v>72200</v>
      </c>
      <c r="Z19" s="112" t="s">
        <v>47</v>
      </c>
      <c r="AA19" s="5" t="s">
        <v>48</v>
      </c>
      <c r="AB19" s="112" t="s">
        <v>117</v>
      </c>
      <c r="AC19" s="5" t="s">
        <v>49</v>
      </c>
      <c r="AD19" s="113" t="s">
        <v>118</v>
      </c>
      <c r="AE19" s="114">
        <v>13543221056</v>
      </c>
      <c r="AF19" s="106"/>
    </row>
    <row r="20" ht="42.75" spans="1:32">
      <c r="A20" s="75">
        <v>16</v>
      </c>
      <c r="B20" s="76" t="s">
        <v>119</v>
      </c>
      <c r="C20" s="5" t="s">
        <v>40</v>
      </c>
      <c r="D20" s="77" t="s">
        <v>41</v>
      </c>
      <c r="E20" s="77" t="s">
        <v>42</v>
      </c>
      <c r="F20" s="77" t="s">
        <v>120</v>
      </c>
      <c r="G20" s="78">
        <v>2018</v>
      </c>
      <c r="H20" s="79" t="s">
        <v>119</v>
      </c>
      <c r="I20" s="91" t="s">
        <v>121</v>
      </c>
      <c r="J20" s="92">
        <v>2018</v>
      </c>
      <c r="K20" s="77" t="s">
        <v>122</v>
      </c>
      <c r="L20" s="77" t="s">
        <v>46</v>
      </c>
      <c r="M20" s="93"/>
      <c r="N20" s="93"/>
      <c r="O20" s="93"/>
      <c r="P20" s="94">
        <v>95000</v>
      </c>
      <c r="Q20" s="99"/>
      <c r="R20" s="94">
        <v>95000</v>
      </c>
      <c r="S20" s="99"/>
      <c r="T20" s="105"/>
      <c r="U20" s="12"/>
      <c r="V20" s="12"/>
      <c r="W20" s="12"/>
      <c r="X20" s="106"/>
      <c r="Y20" s="111">
        <f t="shared" si="0"/>
        <v>72200</v>
      </c>
      <c r="Z20" s="112" t="s">
        <v>47</v>
      </c>
      <c r="AA20" s="5" t="s">
        <v>48</v>
      </c>
      <c r="AB20" s="112" t="s">
        <v>122</v>
      </c>
      <c r="AC20" s="5" t="s">
        <v>49</v>
      </c>
      <c r="AD20" s="113" t="s">
        <v>123</v>
      </c>
      <c r="AE20" s="114">
        <v>13723674776</v>
      </c>
      <c r="AF20" s="106"/>
    </row>
    <row r="21" ht="42.75" spans="1:32">
      <c r="A21" s="75">
        <v>17</v>
      </c>
      <c r="B21" s="76" t="s">
        <v>124</v>
      </c>
      <c r="C21" s="5" t="s">
        <v>40</v>
      </c>
      <c r="D21" s="77" t="s">
        <v>41</v>
      </c>
      <c r="E21" s="77" t="s">
        <v>42</v>
      </c>
      <c r="F21" s="77" t="s">
        <v>125</v>
      </c>
      <c r="G21" s="78">
        <v>2018</v>
      </c>
      <c r="H21" s="79" t="s">
        <v>124</v>
      </c>
      <c r="I21" s="96" t="s">
        <v>126</v>
      </c>
      <c r="J21" s="92">
        <v>2018</v>
      </c>
      <c r="K21" s="77" t="s">
        <v>127</v>
      </c>
      <c r="L21" s="77" t="s">
        <v>46</v>
      </c>
      <c r="M21" s="93"/>
      <c r="N21" s="93"/>
      <c r="O21" s="93"/>
      <c r="P21" s="94">
        <v>95000</v>
      </c>
      <c r="Q21" s="99"/>
      <c r="R21" s="94">
        <v>95000</v>
      </c>
      <c r="S21" s="99"/>
      <c r="T21" s="105"/>
      <c r="U21" s="12"/>
      <c r="V21" s="12"/>
      <c r="W21" s="12"/>
      <c r="X21" s="106"/>
      <c r="Y21" s="111">
        <f t="shared" si="0"/>
        <v>72200</v>
      </c>
      <c r="Z21" s="112" t="s">
        <v>47</v>
      </c>
      <c r="AA21" s="5" t="s">
        <v>48</v>
      </c>
      <c r="AB21" s="112" t="s">
        <v>127</v>
      </c>
      <c r="AC21" s="5" t="s">
        <v>49</v>
      </c>
      <c r="AD21" s="113" t="s">
        <v>128</v>
      </c>
      <c r="AE21" s="114">
        <v>15876733283</v>
      </c>
      <c r="AF21" s="106"/>
    </row>
    <row r="22" ht="42.75" spans="1:32">
      <c r="A22" s="75">
        <v>18</v>
      </c>
      <c r="B22" s="76" t="s">
        <v>129</v>
      </c>
      <c r="C22" s="5" t="s">
        <v>40</v>
      </c>
      <c r="D22" s="77" t="s">
        <v>41</v>
      </c>
      <c r="E22" s="77" t="s">
        <v>42</v>
      </c>
      <c r="F22" s="77" t="s">
        <v>62</v>
      </c>
      <c r="G22" s="78">
        <v>2018</v>
      </c>
      <c r="H22" s="79" t="s">
        <v>129</v>
      </c>
      <c r="I22" s="91" t="s">
        <v>130</v>
      </c>
      <c r="J22" s="92">
        <v>2018</v>
      </c>
      <c r="K22" s="77" t="s">
        <v>64</v>
      </c>
      <c r="L22" s="77" t="s">
        <v>46</v>
      </c>
      <c r="M22" s="93"/>
      <c r="N22" s="93"/>
      <c r="O22" s="93"/>
      <c r="P22" s="94">
        <v>40000</v>
      </c>
      <c r="Q22" s="99"/>
      <c r="R22" s="94">
        <v>40000</v>
      </c>
      <c r="S22" s="99"/>
      <c r="T22" s="105"/>
      <c r="U22" s="12"/>
      <c r="V22" s="12"/>
      <c r="W22" s="12"/>
      <c r="X22" s="106"/>
      <c r="Y22" s="111">
        <f t="shared" si="0"/>
        <v>30400</v>
      </c>
      <c r="Z22" s="112" t="s">
        <v>47</v>
      </c>
      <c r="AA22" s="5" t="s">
        <v>48</v>
      </c>
      <c r="AB22" s="112" t="s">
        <v>64</v>
      </c>
      <c r="AC22" s="5" t="s">
        <v>49</v>
      </c>
      <c r="AD22" s="113" t="s">
        <v>65</v>
      </c>
      <c r="AE22" s="114">
        <v>13826601920</v>
      </c>
      <c r="AF22" s="106"/>
    </row>
    <row r="23" ht="42.75" spans="1:32">
      <c r="A23" s="75">
        <v>19</v>
      </c>
      <c r="B23" s="76" t="s">
        <v>131</v>
      </c>
      <c r="C23" s="5" t="s">
        <v>40</v>
      </c>
      <c r="D23" s="77" t="s">
        <v>41</v>
      </c>
      <c r="E23" s="77" t="s">
        <v>42</v>
      </c>
      <c r="F23" s="77" t="s">
        <v>52</v>
      </c>
      <c r="G23" s="78">
        <v>2018</v>
      </c>
      <c r="H23" s="79" t="s">
        <v>131</v>
      </c>
      <c r="I23" s="91" t="s">
        <v>132</v>
      </c>
      <c r="J23" s="92">
        <v>2018</v>
      </c>
      <c r="K23" s="77" t="s">
        <v>54</v>
      </c>
      <c r="L23" s="77" t="s">
        <v>46</v>
      </c>
      <c r="M23" s="93"/>
      <c r="N23" s="93"/>
      <c r="O23" s="93"/>
      <c r="P23" s="94">
        <v>36555</v>
      </c>
      <c r="Q23" s="99"/>
      <c r="R23" s="94">
        <v>36555</v>
      </c>
      <c r="S23" s="99"/>
      <c r="T23" s="105"/>
      <c r="U23" s="12"/>
      <c r="V23" s="12"/>
      <c r="W23" s="12"/>
      <c r="X23" s="106"/>
      <c r="Y23" s="111">
        <f t="shared" si="0"/>
        <v>27781.8</v>
      </c>
      <c r="Z23" s="112" t="s">
        <v>47</v>
      </c>
      <c r="AA23" s="5" t="s">
        <v>48</v>
      </c>
      <c r="AB23" s="112" t="s">
        <v>54</v>
      </c>
      <c r="AC23" s="5" t="s">
        <v>49</v>
      </c>
      <c r="AD23" s="5" t="s">
        <v>55</v>
      </c>
      <c r="AE23" s="55">
        <v>13826618324</v>
      </c>
      <c r="AF23" s="106"/>
    </row>
    <row r="24" ht="42.75" spans="1:32">
      <c r="A24" s="75">
        <v>20</v>
      </c>
      <c r="B24" s="76" t="s">
        <v>133</v>
      </c>
      <c r="C24" s="5" t="s">
        <v>40</v>
      </c>
      <c r="D24" s="77" t="s">
        <v>41</v>
      </c>
      <c r="E24" s="77" t="s">
        <v>42</v>
      </c>
      <c r="F24" s="77" t="s">
        <v>134</v>
      </c>
      <c r="G24" s="78">
        <v>2018</v>
      </c>
      <c r="H24" s="79" t="s">
        <v>133</v>
      </c>
      <c r="I24" s="91" t="s">
        <v>135</v>
      </c>
      <c r="J24" s="92">
        <v>2018</v>
      </c>
      <c r="K24" s="77" t="s">
        <v>136</v>
      </c>
      <c r="L24" s="77" t="s">
        <v>46</v>
      </c>
      <c r="M24" s="93"/>
      <c r="N24" s="93"/>
      <c r="O24" s="93"/>
      <c r="P24" s="94">
        <v>30000</v>
      </c>
      <c r="Q24" s="99"/>
      <c r="R24" s="94">
        <v>30000</v>
      </c>
      <c r="S24" s="99"/>
      <c r="T24" s="105"/>
      <c r="U24" s="12"/>
      <c r="V24" s="12"/>
      <c r="W24" s="12"/>
      <c r="X24" s="106"/>
      <c r="Y24" s="111">
        <f t="shared" ref="Y6:Y44" si="1">R24*(1-0.08*3)</f>
        <v>22800</v>
      </c>
      <c r="Z24" s="112" t="s">
        <v>47</v>
      </c>
      <c r="AA24" s="5" t="s">
        <v>48</v>
      </c>
      <c r="AB24" s="112" t="s">
        <v>136</v>
      </c>
      <c r="AC24" s="5" t="s">
        <v>49</v>
      </c>
      <c r="AD24" s="113" t="s">
        <v>137</v>
      </c>
      <c r="AE24" s="114">
        <v>13826610418</v>
      </c>
      <c r="AF24" s="106"/>
    </row>
    <row r="25" ht="42.75" spans="1:32">
      <c r="A25" s="75">
        <v>21</v>
      </c>
      <c r="B25" s="76" t="s">
        <v>138</v>
      </c>
      <c r="C25" s="5" t="s">
        <v>40</v>
      </c>
      <c r="D25" s="77" t="s">
        <v>41</v>
      </c>
      <c r="E25" s="77" t="s">
        <v>42</v>
      </c>
      <c r="F25" s="77" t="s">
        <v>139</v>
      </c>
      <c r="G25" s="78">
        <v>2018</v>
      </c>
      <c r="H25" s="79" t="s">
        <v>138</v>
      </c>
      <c r="I25" s="91" t="s">
        <v>140</v>
      </c>
      <c r="J25" s="92">
        <v>2018</v>
      </c>
      <c r="K25" s="77" t="s">
        <v>141</v>
      </c>
      <c r="L25" s="77" t="s">
        <v>46</v>
      </c>
      <c r="M25" s="93"/>
      <c r="N25" s="93"/>
      <c r="O25" s="93"/>
      <c r="P25" s="94">
        <v>95000</v>
      </c>
      <c r="Q25" s="99"/>
      <c r="R25" s="94">
        <v>95000</v>
      </c>
      <c r="S25" s="99"/>
      <c r="T25" s="105"/>
      <c r="U25" s="12"/>
      <c r="V25" s="12"/>
      <c r="W25" s="12"/>
      <c r="X25" s="106"/>
      <c r="Y25" s="111">
        <f t="shared" si="1"/>
        <v>72200</v>
      </c>
      <c r="Z25" s="112" t="s">
        <v>47</v>
      </c>
      <c r="AA25" s="5" t="s">
        <v>48</v>
      </c>
      <c r="AB25" s="112" t="s">
        <v>141</v>
      </c>
      <c r="AC25" s="5" t="s">
        <v>49</v>
      </c>
      <c r="AD25" s="113" t="s">
        <v>142</v>
      </c>
      <c r="AE25" s="114">
        <v>13826627350</v>
      </c>
      <c r="AF25" s="106"/>
    </row>
    <row r="26" ht="42.75" spans="1:32">
      <c r="A26" s="75">
        <v>22</v>
      </c>
      <c r="B26" s="76" t="s">
        <v>143</v>
      </c>
      <c r="C26" s="5" t="s">
        <v>40</v>
      </c>
      <c r="D26" s="77" t="s">
        <v>41</v>
      </c>
      <c r="E26" s="77" t="s">
        <v>42</v>
      </c>
      <c r="F26" s="77" t="s">
        <v>144</v>
      </c>
      <c r="G26" s="78">
        <v>2018</v>
      </c>
      <c r="H26" s="79" t="s">
        <v>143</v>
      </c>
      <c r="I26" s="91" t="s">
        <v>145</v>
      </c>
      <c r="J26" s="92">
        <v>2018</v>
      </c>
      <c r="K26" s="77" t="s">
        <v>146</v>
      </c>
      <c r="L26" s="77" t="s">
        <v>46</v>
      </c>
      <c r="M26" s="93"/>
      <c r="N26" s="93"/>
      <c r="O26" s="93"/>
      <c r="P26" s="94">
        <v>30000</v>
      </c>
      <c r="Q26" s="99"/>
      <c r="R26" s="94">
        <v>30000</v>
      </c>
      <c r="S26" s="99"/>
      <c r="T26" s="105"/>
      <c r="U26" s="12"/>
      <c r="V26" s="12"/>
      <c r="W26" s="12"/>
      <c r="X26" s="106"/>
      <c r="Y26" s="111">
        <f t="shared" si="1"/>
        <v>22800</v>
      </c>
      <c r="Z26" s="112" t="s">
        <v>47</v>
      </c>
      <c r="AA26" s="5" t="s">
        <v>48</v>
      </c>
      <c r="AB26" s="112" t="s">
        <v>146</v>
      </c>
      <c r="AC26" s="5" t="s">
        <v>49</v>
      </c>
      <c r="AD26" s="113" t="s">
        <v>147</v>
      </c>
      <c r="AE26" s="114">
        <v>13549196598</v>
      </c>
      <c r="AF26" s="106"/>
    </row>
    <row r="27" ht="42.75" spans="1:32">
      <c r="A27" s="75">
        <v>23</v>
      </c>
      <c r="B27" s="76" t="s">
        <v>148</v>
      </c>
      <c r="C27" s="5" t="s">
        <v>40</v>
      </c>
      <c r="D27" s="77" t="s">
        <v>41</v>
      </c>
      <c r="E27" s="77" t="s">
        <v>42</v>
      </c>
      <c r="F27" s="77" t="s">
        <v>149</v>
      </c>
      <c r="G27" s="78">
        <v>2018</v>
      </c>
      <c r="H27" s="79" t="s">
        <v>148</v>
      </c>
      <c r="I27" s="91" t="s">
        <v>150</v>
      </c>
      <c r="J27" s="92">
        <v>2018</v>
      </c>
      <c r="K27" s="77" t="s">
        <v>151</v>
      </c>
      <c r="L27" s="77" t="s">
        <v>46</v>
      </c>
      <c r="M27" s="93"/>
      <c r="N27" s="93"/>
      <c r="O27" s="93"/>
      <c r="P27" s="94">
        <v>30000</v>
      </c>
      <c r="Q27" s="99"/>
      <c r="R27" s="94">
        <v>30000</v>
      </c>
      <c r="S27" s="99"/>
      <c r="T27" s="105"/>
      <c r="U27" s="12"/>
      <c r="V27" s="12"/>
      <c r="W27" s="12"/>
      <c r="X27" s="106"/>
      <c r="Y27" s="111">
        <f t="shared" si="1"/>
        <v>22800</v>
      </c>
      <c r="Z27" s="112" t="s">
        <v>47</v>
      </c>
      <c r="AA27" s="5" t="s">
        <v>48</v>
      </c>
      <c r="AB27" s="112" t="s">
        <v>151</v>
      </c>
      <c r="AC27" s="5" t="s">
        <v>49</v>
      </c>
      <c r="AD27" s="113" t="s">
        <v>152</v>
      </c>
      <c r="AE27" s="114">
        <v>13826639232</v>
      </c>
      <c r="AF27" s="106"/>
    </row>
    <row r="28" ht="42.75" spans="1:32">
      <c r="A28" s="75">
        <v>24</v>
      </c>
      <c r="B28" s="76" t="s">
        <v>153</v>
      </c>
      <c r="C28" s="5" t="s">
        <v>40</v>
      </c>
      <c r="D28" s="77" t="s">
        <v>41</v>
      </c>
      <c r="E28" s="77" t="s">
        <v>42</v>
      </c>
      <c r="F28" s="77" t="s">
        <v>95</v>
      </c>
      <c r="G28" s="78">
        <v>2018</v>
      </c>
      <c r="H28" s="79" t="s">
        <v>153</v>
      </c>
      <c r="I28" s="91" t="s">
        <v>154</v>
      </c>
      <c r="J28" s="92">
        <v>2018</v>
      </c>
      <c r="K28" s="77" t="s">
        <v>97</v>
      </c>
      <c r="L28" s="77" t="s">
        <v>46</v>
      </c>
      <c r="M28" s="93"/>
      <c r="N28" s="93"/>
      <c r="O28" s="93"/>
      <c r="P28" s="94">
        <v>95000</v>
      </c>
      <c r="Q28" s="99"/>
      <c r="R28" s="94">
        <v>95000</v>
      </c>
      <c r="S28" s="99"/>
      <c r="T28" s="105"/>
      <c r="U28" s="12"/>
      <c r="V28" s="12"/>
      <c r="W28" s="12"/>
      <c r="X28" s="106"/>
      <c r="Y28" s="111">
        <f t="shared" si="1"/>
        <v>72200</v>
      </c>
      <c r="Z28" s="112" t="s">
        <v>47</v>
      </c>
      <c r="AA28" s="5" t="s">
        <v>48</v>
      </c>
      <c r="AB28" s="112" t="s">
        <v>97</v>
      </c>
      <c r="AC28" s="5" t="s">
        <v>49</v>
      </c>
      <c r="AD28" s="113" t="s">
        <v>98</v>
      </c>
      <c r="AE28" s="114">
        <v>13826616689</v>
      </c>
      <c r="AF28" s="106"/>
    </row>
    <row r="29" ht="42.75" spans="1:32">
      <c r="A29" s="75">
        <v>25</v>
      </c>
      <c r="B29" s="76" t="s">
        <v>155</v>
      </c>
      <c r="C29" s="5" t="s">
        <v>40</v>
      </c>
      <c r="D29" s="77" t="s">
        <v>41</v>
      </c>
      <c r="E29" s="77" t="s">
        <v>42</v>
      </c>
      <c r="F29" s="77" t="s">
        <v>139</v>
      </c>
      <c r="G29" s="78">
        <v>2018</v>
      </c>
      <c r="H29" s="79" t="s">
        <v>155</v>
      </c>
      <c r="I29" s="91" t="s">
        <v>156</v>
      </c>
      <c r="J29" s="92">
        <v>2018</v>
      </c>
      <c r="K29" s="77" t="s">
        <v>141</v>
      </c>
      <c r="L29" s="77" t="s">
        <v>46</v>
      </c>
      <c r="M29" s="93"/>
      <c r="N29" s="93"/>
      <c r="O29" s="93"/>
      <c r="P29" s="94">
        <v>65000</v>
      </c>
      <c r="Q29" s="99"/>
      <c r="R29" s="94">
        <v>65000</v>
      </c>
      <c r="S29" s="99"/>
      <c r="T29" s="105"/>
      <c r="U29" s="12"/>
      <c r="V29" s="12"/>
      <c r="W29" s="12"/>
      <c r="X29" s="106"/>
      <c r="Y29" s="111">
        <f t="shared" si="1"/>
        <v>49400</v>
      </c>
      <c r="Z29" s="112" t="s">
        <v>47</v>
      </c>
      <c r="AA29" s="5" t="s">
        <v>48</v>
      </c>
      <c r="AB29" s="112" t="s">
        <v>141</v>
      </c>
      <c r="AC29" s="5" t="s">
        <v>49</v>
      </c>
      <c r="AD29" s="113" t="s">
        <v>142</v>
      </c>
      <c r="AE29" s="114">
        <v>13826627350</v>
      </c>
      <c r="AF29" s="106"/>
    </row>
    <row r="30" ht="42.75" spans="1:32">
      <c r="A30" s="75">
        <v>26</v>
      </c>
      <c r="B30" s="76" t="s">
        <v>157</v>
      </c>
      <c r="C30" s="5" t="s">
        <v>40</v>
      </c>
      <c r="D30" s="77" t="s">
        <v>41</v>
      </c>
      <c r="E30" s="77" t="s">
        <v>42</v>
      </c>
      <c r="F30" s="77" t="s">
        <v>67</v>
      </c>
      <c r="G30" s="78">
        <v>2018</v>
      </c>
      <c r="H30" s="79" t="s">
        <v>157</v>
      </c>
      <c r="I30" s="91" t="s">
        <v>158</v>
      </c>
      <c r="J30" s="92">
        <v>2018</v>
      </c>
      <c r="K30" s="77" t="s">
        <v>69</v>
      </c>
      <c r="L30" s="77" t="s">
        <v>46</v>
      </c>
      <c r="M30" s="93"/>
      <c r="N30" s="93"/>
      <c r="O30" s="93"/>
      <c r="P30" s="94">
        <v>90000</v>
      </c>
      <c r="Q30" s="99"/>
      <c r="R30" s="94">
        <v>90000</v>
      </c>
      <c r="S30" s="99"/>
      <c r="T30" s="105"/>
      <c r="U30" s="12"/>
      <c r="V30" s="12"/>
      <c r="W30" s="12"/>
      <c r="X30" s="106"/>
      <c r="Y30" s="111">
        <f t="shared" si="1"/>
        <v>68400</v>
      </c>
      <c r="Z30" s="112" t="s">
        <v>47</v>
      </c>
      <c r="AA30" s="5" t="s">
        <v>48</v>
      </c>
      <c r="AB30" s="112" t="s">
        <v>69</v>
      </c>
      <c r="AC30" s="5" t="s">
        <v>49</v>
      </c>
      <c r="AD30" s="113" t="s">
        <v>70</v>
      </c>
      <c r="AE30" s="114">
        <v>13421035238</v>
      </c>
      <c r="AF30" s="106"/>
    </row>
    <row r="31" ht="42.75" spans="1:32">
      <c r="A31" s="75">
        <v>27</v>
      </c>
      <c r="B31" s="76" t="s">
        <v>159</v>
      </c>
      <c r="C31" s="5" t="s">
        <v>40</v>
      </c>
      <c r="D31" s="77" t="s">
        <v>41</v>
      </c>
      <c r="E31" s="77" t="s">
        <v>42</v>
      </c>
      <c r="F31" s="77" t="s">
        <v>52</v>
      </c>
      <c r="G31" s="78">
        <v>2018</v>
      </c>
      <c r="H31" s="79" t="s">
        <v>159</v>
      </c>
      <c r="I31" s="91" t="s">
        <v>160</v>
      </c>
      <c r="J31" s="92">
        <v>2018</v>
      </c>
      <c r="K31" s="77" t="s">
        <v>54</v>
      </c>
      <c r="L31" s="77" t="s">
        <v>46</v>
      </c>
      <c r="M31" s="93"/>
      <c r="N31" s="93"/>
      <c r="O31" s="93"/>
      <c r="P31" s="94">
        <v>65000</v>
      </c>
      <c r="Q31" s="99"/>
      <c r="R31" s="94">
        <v>65000</v>
      </c>
      <c r="S31" s="99"/>
      <c r="T31" s="105"/>
      <c r="U31" s="12"/>
      <c r="V31" s="12"/>
      <c r="W31" s="12"/>
      <c r="X31" s="106"/>
      <c r="Y31" s="111">
        <f t="shared" si="1"/>
        <v>49400</v>
      </c>
      <c r="Z31" s="112" t="s">
        <v>47</v>
      </c>
      <c r="AA31" s="5" t="s">
        <v>48</v>
      </c>
      <c r="AB31" s="112" t="s">
        <v>54</v>
      </c>
      <c r="AC31" s="5" t="s">
        <v>49</v>
      </c>
      <c r="AD31" s="5" t="s">
        <v>55</v>
      </c>
      <c r="AE31" s="55">
        <v>13826618324</v>
      </c>
      <c r="AF31" s="106"/>
    </row>
    <row r="32" ht="42.75" spans="1:32">
      <c r="A32" s="75">
        <v>28</v>
      </c>
      <c r="B32" s="76" t="s">
        <v>161</v>
      </c>
      <c r="C32" s="5" t="s">
        <v>40</v>
      </c>
      <c r="D32" s="77" t="s">
        <v>41</v>
      </c>
      <c r="E32" s="77" t="s">
        <v>42</v>
      </c>
      <c r="F32" s="77" t="s">
        <v>83</v>
      </c>
      <c r="G32" s="78">
        <v>2018</v>
      </c>
      <c r="H32" s="79" t="s">
        <v>161</v>
      </c>
      <c r="I32" s="91" t="s">
        <v>162</v>
      </c>
      <c r="J32" s="92">
        <v>2018</v>
      </c>
      <c r="K32" s="77" t="s">
        <v>85</v>
      </c>
      <c r="L32" s="77" t="s">
        <v>46</v>
      </c>
      <c r="M32" s="93"/>
      <c r="N32" s="93"/>
      <c r="O32" s="93"/>
      <c r="P32" s="94">
        <v>90000</v>
      </c>
      <c r="Q32" s="99"/>
      <c r="R32" s="94">
        <v>90000</v>
      </c>
      <c r="S32" s="99"/>
      <c r="T32" s="105"/>
      <c r="U32" s="12"/>
      <c r="V32" s="12"/>
      <c r="W32" s="12"/>
      <c r="X32" s="106"/>
      <c r="Y32" s="111">
        <f t="shared" si="1"/>
        <v>68400</v>
      </c>
      <c r="Z32" s="112" t="s">
        <v>47</v>
      </c>
      <c r="AA32" s="5" t="s">
        <v>48</v>
      </c>
      <c r="AB32" s="112" t="s">
        <v>85</v>
      </c>
      <c r="AC32" s="5" t="s">
        <v>49</v>
      </c>
      <c r="AD32" s="113" t="s">
        <v>86</v>
      </c>
      <c r="AE32" s="114">
        <v>15016286926</v>
      </c>
      <c r="AF32" s="106"/>
    </row>
    <row r="33" ht="57" spans="1:32">
      <c r="A33" s="75">
        <v>29</v>
      </c>
      <c r="B33" s="76" t="s">
        <v>163</v>
      </c>
      <c r="C33" s="5" t="s">
        <v>40</v>
      </c>
      <c r="D33" s="77" t="s">
        <v>41</v>
      </c>
      <c r="E33" s="77" t="s">
        <v>42</v>
      </c>
      <c r="F33" s="77" t="s">
        <v>144</v>
      </c>
      <c r="G33" s="78">
        <v>2018</v>
      </c>
      <c r="H33" s="79" t="s">
        <v>163</v>
      </c>
      <c r="I33" s="91" t="s">
        <v>164</v>
      </c>
      <c r="J33" s="92">
        <v>2018</v>
      </c>
      <c r="K33" s="77" t="s">
        <v>146</v>
      </c>
      <c r="L33" s="77" t="s">
        <v>46</v>
      </c>
      <c r="M33" s="93"/>
      <c r="N33" s="93"/>
      <c r="O33" s="93"/>
      <c r="P33" s="94">
        <v>30000</v>
      </c>
      <c r="Q33" s="99"/>
      <c r="R33" s="94">
        <v>30000</v>
      </c>
      <c r="S33" s="99"/>
      <c r="T33" s="105"/>
      <c r="U33" s="12"/>
      <c r="V33" s="12"/>
      <c r="W33" s="12"/>
      <c r="X33" s="106"/>
      <c r="Y33" s="111">
        <f t="shared" si="1"/>
        <v>22800</v>
      </c>
      <c r="Z33" s="112" t="s">
        <v>47</v>
      </c>
      <c r="AA33" s="5" t="s">
        <v>48</v>
      </c>
      <c r="AB33" s="112" t="s">
        <v>146</v>
      </c>
      <c r="AC33" s="5" t="s">
        <v>49</v>
      </c>
      <c r="AD33" s="113" t="s">
        <v>147</v>
      </c>
      <c r="AE33" s="114">
        <v>13549196598</v>
      </c>
      <c r="AF33" s="106"/>
    </row>
    <row r="34" ht="42.75" spans="1:32">
      <c r="A34" s="75">
        <v>30</v>
      </c>
      <c r="B34" s="76" t="s">
        <v>165</v>
      </c>
      <c r="C34" s="5" t="s">
        <v>40</v>
      </c>
      <c r="D34" s="77" t="s">
        <v>41</v>
      </c>
      <c r="E34" s="77" t="s">
        <v>42</v>
      </c>
      <c r="F34" s="77" t="s">
        <v>77</v>
      </c>
      <c r="G34" s="78">
        <v>2018</v>
      </c>
      <c r="H34" s="79" t="s">
        <v>165</v>
      </c>
      <c r="I34" s="91" t="s">
        <v>166</v>
      </c>
      <c r="J34" s="92">
        <v>2018</v>
      </c>
      <c r="K34" s="77" t="s">
        <v>79</v>
      </c>
      <c r="L34" s="77" t="s">
        <v>46</v>
      </c>
      <c r="M34" s="93"/>
      <c r="N34" s="93"/>
      <c r="O34" s="93"/>
      <c r="P34" s="94">
        <v>61507.2</v>
      </c>
      <c r="Q34" s="99"/>
      <c r="R34" s="94">
        <v>61507.2</v>
      </c>
      <c r="S34" s="99"/>
      <c r="T34" s="105"/>
      <c r="U34" s="12"/>
      <c r="V34" s="12"/>
      <c r="W34" s="12"/>
      <c r="X34" s="106"/>
      <c r="Y34" s="111">
        <f t="shared" si="1"/>
        <v>46745.472</v>
      </c>
      <c r="Z34" s="112" t="s">
        <v>47</v>
      </c>
      <c r="AA34" s="5" t="s">
        <v>48</v>
      </c>
      <c r="AB34" s="112" t="s">
        <v>80</v>
      </c>
      <c r="AC34" s="5" t="s">
        <v>49</v>
      </c>
      <c r="AD34" s="113" t="s">
        <v>81</v>
      </c>
      <c r="AE34" s="114">
        <v>15819029918</v>
      </c>
      <c r="AF34" s="106"/>
    </row>
    <row r="35" ht="42.75" spans="1:32">
      <c r="A35" s="75">
        <v>31</v>
      </c>
      <c r="B35" s="76" t="s">
        <v>167</v>
      </c>
      <c r="C35" s="5" t="s">
        <v>40</v>
      </c>
      <c r="D35" s="77" t="s">
        <v>41</v>
      </c>
      <c r="E35" s="77" t="s">
        <v>42</v>
      </c>
      <c r="F35" s="77" t="s">
        <v>125</v>
      </c>
      <c r="G35" s="78">
        <v>2018</v>
      </c>
      <c r="H35" s="79" t="s">
        <v>167</v>
      </c>
      <c r="I35" s="91" t="s">
        <v>168</v>
      </c>
      <c r="J35" s="92">
        <v>2018</v>
      </c>
      <c r="K35" s="77" t="s">
        <v>169</v>
      </c>
      <c r="L35" s="77" t="s">
        <v>46</v>
      </c>
      <c r="M35" s="93"/>
      <c r="N35" s="93"/>
      <c r="O35" s="93"/>
      <c r="P35" s="94">
        <v>50000</v>
      </c>
      <c r="Q35" s="99"/>
      <c r="R35" s="94">
        <v>50000</v>
      </c>
      <c r="S35" s="99"/>
      <c r="T35" s="105"/>
      <c r="U35" s="12"/>
      <c r="V35" s="12"/>
      <c r="W35" s="12"/>
      <c r="X35" s="106"/>
      <c r="Y35" s="111">
        <f t="shared" si="1"/>
        <v>38000</v>
      </c>
      <c r="Z35" s="112" t="s">
        <v>47</v>
      </c>
      <c r="AA35" s="5" t="s">
        <v>48</v>
      </c>
      <c r="AB35" s="112" t="s">
        <v>127</v>
      </c>
      <c r="AC35" s="5" t="s">
        <v>49</v>
      </c>
      <c r="AD35" s="113" t="s">
        <v>128</v>
      </c>
      <c r="AE35" s="114">
        <v>15876733283</v>
      </c>
      <c r="AF35" s="106"/>
    </row>
    <row r="36" ht="42.75" spans="1:32">
      <c r="A36" s="75">
        <v>32</v>
      </c>
      <c r="B36" s="76" t="s">
        <v>170</v>
      </c>
      <c r="C36" s="5" t="s">
        <v>40</v>
      </c>
      <c r="D36" s="77" t="s">
        <v>41</v>
      </c>
      <c r="E36" s="77" t="s">
        <v>42</v>
      </c>
      <c r="F36" s="77" t="s">
        <v>115</v>
      </c>
      <c r="G36" s="78">
        <v>2018</v>
      </c>
      <c r="H36" s="79" t="s">
        <v>170</v>
      </c>
      <c r="I36" s="91" t="s">
        <v>171</v>
      </c>
      <c r="J36" s="92">
        <v>2018</v>
      </c>
      <c r="K36" s="77" t="s">
        <v>117</v>
      </c>
      <c r="L36" s="77" t="s">
        <v>46</v>
      </c>
      <c r="M36" s="93"/>
      <c r="N36" s="93"/>
      <c r="O36" s="93"/>
      <c r="P36" s="94">
        <v>90000</v>
      </c>
      <c r="Q36" s="99"/>
      <c r="R36" s="94">
        <v>90000</v>
      </c>
      <c r="S36" s="99"/>
      <c r="T36" s="105"/>
      <c r="U36" s="12"/>
      <c r="V36" s="12"/>
      <c r="W36" s="12"/>
      <c r="X36" s="106"/>
      <c r="Y36" s="111">
        <f t="shared" si="1"/>
        <v>68400</v>
      </c>
      <c r="Z36" s="112" t="s">
        <v>47</v>
      </c>
      <c r="AA36" s="5" t="s">
        <v>48</v>
      </c>
      <c r="AB36" s="112" t="s">
        <v>117</v>
      </c>
      <c r="AC36" s="5" t="s">
        <v>49</v>
      </c>
      <c r="AD36" s="113" t="s">
        <v>118</v>
      </c>
      <c r="AE36" s="114">
        <v>13543221056</v>
      </c>
      <c r="AF36" s="106"/>
    </row>
    <row r="37" ht="42.75" spans="1:32">
      <c r="A37" s="75">
        <v>33</v>
      </c>
      <c r="B37" s="76" t="s">
        <v>172</v>
      </c>
      <c r="C37" s="5" t="s">
        <v>40</v>
      </c>
      <c r="D37" s="77" t="s">
        <v>41</v>
      </c>
      <c r="E37" s="77" t="s">
        <v>42</v>
      </c>
      <c r="F37" s="77" t="s">
        <v>67</v>
      </c>
      <c r="G37" s="78">
        <v>2018</v>
      </c>
      <c r="H37" s="79" t="s">
        <v>172</v>
      </c>
      <c r="I37" s="91" t="s">
        <v>173</v>
      </c>
      <c r="J37" s="92">
        <v>2018</v>
      </c>
      <c r="K37" s="77" t="s">
        <v>69</v>
      </c>
      <c r="L37" s="77" t="s">
        <v>46</v>
      </c>
      <c r="M37" s="93"/>
      <c r="N37" s="93"/>
      <c r="O37" s="93"/>
      <c r="P37" s="94">
        <v>48246.46</v>
      </c>
      <c r="Q37" s="99"/>
      <c r="R37" s="94">
        <v>48246.46</v>
      </c>
      <c r="S37" s="99"/>
      <c r="T37" s="105"/>
      <c r="U37" s="12"/>
      <c r="V37" s="12"/>
      <c r="W37" s="12"/>
      <c r="X37" s="106"/>
      <c r="Y37" s="111">
        <f t="shared" si="1"/>
        <v>36667.3096</v>
      </c>
      <c r="Z37" s="112" t="s">
        <v>47</v>
      </c>
      <c r="AA37" s="5" t="s">
        <v>48</v>
      </c>
      <c r="AB37" s="112" t="s">
        <v>69</v>
      </c>
      <c r="AC37" s="5" t="s">
        <v>49</v>
      </c>
      <c r="AD37" s="113" t="s">
        <v>70</v>
      </c>
      <c r="AE37" s="114">
        <v>13421035238</v>
      </c>
      <c r="AF37" s="106"/>
    </row>
    <row r="38" ht="42.75" spans="1:32">
      <c r="A38" s="75">
        <v>34</v>
      </c>
      <c r="B38" s="76" t="s">
        <v>174</v>
      </c>
      <c r="C38" s="5" t="s">
        <v>40</v>
      </c>
      <c r="D38" s="77" t="s">
        <v>41</v>
      </c>
      <c r="E38" s="77" t="s">
        <v>42</v>
      </c>
      <c r="F38" s="77" t="s">
        <v>43</v>
      </c>
      <c r="G38" s="78">
        <v>2018</v>
      </c>
      <c r="H38" s="79" t="s">
        <v>174</v>
      </c>
      <c r="I38" s="91" t="s">
        <v>175</v>
      </c>
      <c r="J38" s="92">
        <v>2018</v>
      </c>
      <c r="K38" s="77" t="s">
        <v>45</v>
      </c>
      <c r="L38" s="77" t="s">
        <v>46</v>
      </c>
      <c r="M38" s="93"/>
      <c r="N38" s="93"/>
      <c r="O38" s="93"/>
      <c r="P38" s="94">
        <v>90000</v>
      </c>
      <c r="Q38" s="99"/>
      <c r="R38" s="94">
        <v>90000</v>
      </c>
      <c r="S38" s="99"/>
      <c r="T38" s="105"/>
      <c r="U38" s="12"/>
      <c r="V38" s="12"/>
      <c r="W38" s="12"/>
      <c r="X38" s="106"/>
      <c r="Y38" s="111">
        <f t="shared" si="1"/>
        <v>68400</v>
      </c>
      <c r="Z38" s="112" t="s">
        <v>47</v>
      </c>
      <c r="AA38" s="5" t="s">
        <v>48</v>
      </c>
      <c r="AB38" s="112" t="s">
        <v>45</v>
      </c>
      <c r="AC38" s="5" t="s">
        <v>49</v>
      </c>
      <c r="AD38" s="5" t="s">
        <v>50</v>
      </c>
      <c r="AE38" s="55">
        <v>13670865768</v>
      </c>
      <c r="AF38" s="106"/>
    </row>
    <row r="39" ht="57" spans="1:32">
      <c r="A39" s="75">
        <v>35</v>
      </c>
      <c r="B39" s="76" t="s">
        <v>176</v>
      </c>
      <c r="C39" s="5" t="s">
        <v>40</v>
      </c>
      <c r="D39" s="77" t="s">
        <v>41</v>
      </c>
      <c r="E39" s="77" t="s">
        <v>42</v>
      </c>
      <c r="F39" s="77" t="s">
        <v>125</v>
      </c>
      <c r="G39" s="78">
        <v>2018</v>
      </c>
      <c r="H39" s="79" t="s">
        <v>176</v>
      </c>
      <c r="I39" s="91" t="s">
        <v>177</v>
      </c>
      <c r="J39" s="92">
        <v>2018</v>
      </c>
      <c r="K39" s="77" t="s">
        <v>169</v>
      </c>
      <c r="L39" s="77" t="s">
        <v>46</v>
      </c>
      <c r="M39" s="93"/>
      <c r="N39" s="93"/>
      <c r="O39" s="93"/>
      <c r="P39" s="94">
        <v>39826</v>
      </c>
      <c r="Q39" s="99"/>
      <c r="R39" s="94">
        <v>39826</v>
      </c>
      <c r="S39" s="99"/>
      <c r="T39" s="105"/>
      <c r="U39" s="12"/>
      <c r="V39" s="12"/>
      <c r="W39" s="12"/>
      <c r="X39" s="106"/>
      <c r="Y39" s="111">
        <f t="shared" si="1"/>
        <v>30267.76</v>
      </c>
      <c r="Z39" s="112" t="s">
        <v>47</v>
      </c>
      <c r="AA39" s="5" t="s">
        <v>48</v>
      </c>
      <c r="AB39" s="112" t="s">
        <v>127</v>
      </c>
      <c r="AC39" s="5" t="s">
        <v>49</v>
      </c>
      <c r="AD39" s="113" t="s">
        <v>128</v>
      </c>
      <c r="AE39" s="114">
        <v>15876733283</v>
      </c>
      <c r="AF39" s="106"/>
    </row>
    <row r="40" ht="57" spans="1:32">
      <c r="A40" s="75">
        <v>36</v>
      </c>
      <c r="B40" s="76" t="s">
        <v>178</v>
      </c>
      <c r="C40" s="5" t="s">
        <v>40</v>
      </c>
      <c r="D40" s="77" t="s">
        <v>41</v>
      </c>
      <c r="E40" s="77" t="s">
        <v>42</v>
      </c>
      <c r="F40" s="77" t="s">
        <v>90</v>
      </c>
      <c r="G40" s="78">
        <v>2018</v>
      </c>
      <c r="H40" s="79" t="s">
        <v>178</v>
      </c>
      <c r="I40" s="91" t="s">
        <v>179</v>
      </c>
      <c r="J40" s="92">
        <v>2018</v>
      </c>
      <c r="K40" s="77" t="s">
        <v>92</v>
      </c>
      <c r="L40" s="77" t="s">
        <v>46</v>
      </c>
      <c r="M40" s="93"/>
      <c r="N40" s="93"/>
      <c r="O40" s="93"/>
      <c r="P40" s="94">
        <v>65000</v>
      </c>
      <c r="Q40" s="99"/>
      <c r="R40" s="94">
        <v>65000</v>
      </c>
      <c r="S40" s="99"/>
      <c r="T40" s="105"/>
      <c r="U40" s="12"/>
      <c r="V40" s="12"/>
      <c r="W40" s="12"/>
      <c r="X40" s="106"/>
      <c r="Y40" s="111">
        <f t="shared" si="1"/>
        <v>49400</v>
      </c>
      <c r="Z40" s="112" t="s">
        <v>47</v>
      </c>
      <c r="AA40" s="5" t="s">
        <v>48</v>
      </c>
      <c r="AB40" s="112" t="s">
        <v>92</v>
      </c>
      <c r="AC40" s="5" t="s">
        <v>49</v>
      </c>
      <c r="AD40" s="113" t="s">
        <v>93</v>
      </c>
      <c r="AE40" s="114">
        <v>13502549963</v>
      </c>
      <c r="AF40" s="106"/>
    </row>
    <row r="41" ht="42.75" spans="1:32">
      <c r="A41" s="75">
        <v>37</v>
      </c>
      <c r="B41" s="76" t="s">
        <v>180</v>
      </c>
      <c r="C41" s="5" t="s">
        <v>40</v>
      </c>
      <c r="D41" s="77" t="s">
        <v>41</v>
      </c>
      <c r="E41" s="77" t="s">
        <v>42</v>
      </c>
      <c r="F41" s="77" t="s">
        <v>62</v>
      </c>
      <c r="G41" s="78">
        <v>2018</v>
      </c>
      <c r="H41" s="79" t="s">
        <v>180</v>
      </c>
      <c r="I41" s="91" t="s">
        <v>181</v>
      </c>
      <c r="J41" s="92">
        <v>2018</v>
      </c>
      <c r="K41" s="77" t="s">
        <v>64</v>
      </c>
      <c r="L41" s="77" t="s">
        <v>46</v>
      </c>
      <c r="M41" s="93"/>
      <c r="N41" s="93"/>
      <c r="O41" s="93"/>
      <c r="P41" s="94">
        <v>89605.2</v>
      </c>
      <c r="Q41" s="99"/>
      <c r="R41" s="94">
        <v>89605.2</v>
      </c>
      <c r="S41" s="99"/>
      <c r="T41" s="105"/>
      <c r="U41" s="12"/>
      <c r="V41" s="12"/>
      <c r="W41" s="12"/>
      <c r="X41" s="106"/>
      <c r="Y41" s="111">
        <f t="shared" si="1"/>
        <v>68099.952</v>
      </c>
      <c r="Z41" s="112" t="s">
        <v>47</v>
      </c>
      <c r="AA41" s="5" t="s">
        <v>48</v>
      </c>
      <c r="AB41" s="112" t="s">
        <v>64</v>
      </c>
      <c r="AC41" s="5" t="s">
        <v>49</v>
      </c>
      <c r="AD41" s="113" t="s">
        <v>65</v>
      </c>
      <c r="AE41" s="114">
        <v>13826601920</v>
      </c>
      <c r="AF41" s="106"/>
    </row>
    <row r="42" ht="42.75" spans="1:32">
      <c r="A42" s="75">
        <v>38</v>
      </c>
      <c r="B42" s="76" t="s">
        <v>182</v>
      </c>
      <c r="C42" s="5" t="s">
        <v>40</v>
      </c>
      <c r="D42" s="77" t="s">
        <v>41</v>
      </c>
      <c r="E42" s="77" t="s">
        <v>42</v>
      </c>
      <c r="F42" s="77" t="s">
        <v>72</v>
      </c>
      <c r="G42" s="78">
        <v>2018</v>
      </c>
      <c r="H42" s="79" t="s">
        <v>182</v>
      </c>
      <c r="I42" s="91" t="s">
        <v>183</v>
      </c>
      <c r="J42" s="92">
        <v>2018</v>
      </c>
      <c r="K42" s="77" t="s">
        <v>74</v>
      </c>
      <c r="L42" s="77" t="s">
        <v>46</v>
      </c>
      <c r="M42" s="93"/>
      <c r="N42" s="93"/>
      <c r="O42" s="93"/>
      <c r="P42" s="94">
        <v>89275.6</v>
      </c>
      <c r="Q42" s="99"/>
      <c r="R42" s="94">
        <v>89275.6</v>
      </c>
      <c r="S42" s="99"/>
      <c r="T42" s="105"/>
      <c r="U42" s="12"/>
      <c r="V42" s="12"/>
      <c r="W42" s="12"/>
      <c r="X42" s="106"/>
      <c r="Y42" s="111">
        <f t="shared" si="1"/>
        <v>67849.456</v>
      </c>
      <c r="Z42" s="112" t="s">
        <v>47</v>
      </c>
      <c r="AA42" s="5" t="s">
        <v>48</v>
      </c>
      <c r="AB42" s="112" t="s">
        <v>74</v>
      </c>
      <c r="AC42" s="5" t="s">
        <v>49</v>
      </c>
      <c r="AD42" s="113" t="s">
        <v>75</v>
      </c>
      <c r="AE42" s="114">
        <v>13723662919</v>
      </c>
      <c r="AF42" s="106"/>
    </row>
    <row r="43" ht="42.75" spans="1:32">
      <c r="A43" s="75">
        <v>39</v>
      </c>
      <c r="B43" s="79" t="s">
        <v>184</v>
      </c>
      <c r="C43" s="5" t="s">
        <v>40</v>
      </c>
      <c r="D43" s="77" t="s">
        <v>41</v>
      </c>
      <c r="E43" s="77" t="s">
        <v>42</v>
      </c>
      <c r="F43" s="77" t="s">
        <v>57</v>
      </c>
      <c r="G43" s="78">
        <v>2019</v>
      </c>
      <c r="H43" s="79" t="s">
        <v>184</v>
      </c>
      <c r="I43" s="91" t="s">
        <v>185</v>
      </c>
      <c r="J43" s="92">
        <v>2019</v>
      </c>
      <c r="K43" s="77" t="s">
        <v>59</v>
      </c>
      <c r="L43" s="77" t="s">
        <v>46</v>
      </c>
      <c r="M43" s="93"/>
      <c r="N43" s="93"/>
      <c r="O43" s="93"/>
      <c r="P43" s="94">
        <v>190000</v>
      </c>
      <c r="Q43" s="99"/>
      <c r="R43" s="94">
        <v>190000</v>
      </c>
      <c r="S43" s="99"/>
      <c r="T43" s="105"/>
      <c r="U43" s="12"/>
      <c r="V43" s="12"/>
      <c r="W43" s="12"/>
      <c r="X43" s="106"/>
      <c r="Y43" s="111">
        <f t="shared" si="1"/>
        <v>144400</v>
      </c>
      <c r="Z43" s="112" t="s">
        <v>47</v>
      </c>
      <c r="AA43" s="5" t="s">
        <v>48</v>
      </c>
      <c r="AB43" s="112" t="s">
        <v>59</v>
      </c>
      <c r="AC43" s="5" t="s">
        <v>49</v>
      </c>
      <c r="AD43" s="5" t="s">
        <v>60</v>
      </c>
      <c r="AE43" s="55">
        <v>13826608882</v>
      </c>
      <c r="AF43" s="106"/>
    </row>
    <row r="44" ht="42.75" spans="1:32">
      <c r="A44" s="75">
        <v>40</v>
      </c>
      <c r="B44" s="79" t="s">
        <v>186</v>
      </c>
      <c r="C44" s="5" t="s">
        <v>40</v>
      </c>
      <c r="D44" s="77" t="s">
        <v>41</v>
      </c>
      <c r="E44" s="77" t="s">
        <v>42</v>
      </c>
      <c r="F44" s="77" t="s">
        <v>52</v>
      </c>
      <c r="G44" s="78">
        <v>2019</v>
      </c>
      <c r="H44" s="79" t="s">
        <v>186</v>
      </c>
      <c r="I44" s="91" t="s">
        <v>187</v>
      </c>
      <c r="J44" s="92">
        <v>2019</v>
      </c>
      <c r="K44" s="77" t="s">
        <v>54</v>
      </c>
      <c r="L44" s="77" t="s">
        <v>46</v>
      </c>
      <c r="M44" s="93"/>
      <c r="N44" s="93"/>
      <c r="O44" s="93"/>
      <c r="P44" s="94">
        <v>35000</v>
      </c>
      <c r="Q44" s="99"/>
      <c r="R44" s="94">
        <v>35000</v>
      </c>
      <c r="S44" s="99"/>
      <c r="T44" s="105"/>
      <c r="U44" s="12"/>
      <c r="V44" s="12"/>
      <c r="W44" s="12"/>
      <c r="X44" s="106"/>
      <c r="Y44" s="111">
        <f t="shared" si="1"/>
        <v>26600</v>
      </c>
      <c r="Z44" s="112" t="s">
        <v>47</v>
      </c>
      <c r="AA44" s="5" t="s">
        <v>48</v>
      </c>
      <c r="AB44" s="112" t="s">
        <v>54</v>
      </c>
      <c r="AC44" s="5" t="s">
        <v>49</v>
      </c>
      <c r="AD44" s="5" t="s">
        <v>55</v>
      </c>
      <c r="AE44" s="55">
        <v>13826618324</v>
      </c>
      <c r="AF44" s="106"/>
    </row>
    <row r="45" ht="42.75" spans="1:32">
      <c r="A45" s="75">
        <v>41</v>
      </c>
      <c r="B45" s="79" t="s">
        <v>188</v>
      </c>
      <c r="C45" s="5" t="s">
        <v>40</v>
      </c>
      <c r="D45" s="77" t="s">
        <v>41</v>
      </c>
      <c r="E45" s="77" t="s">
        <v>42</v>
      </c>
      <c r="F45" s="77" t="s">
        <v>57</v>
      </c>
      <c r="G45" s="78">
        <v>2019</v>
      </c>
      <c r="H45" s="79" t="s">
        <v>188</v>
      </c>
      <c r="I45" s="96" t="s">
        <v>189</v>
      </c>
      <c r="J45" s="92">
        <v>2019</v>
      </c>
      <c r="K45" s="77" t="s">
        <v>59</v>
      </c>
      <c r="L45" s="77" t="s">
        <v>46</v>
      </c>
      <c r="M45" s="93"/>
      <c r="N45" s="93"/>
      <c r="O45" s="93"/>
      <c r="P45" s="94">
        <v>96715.9</v>
      </c>
      <c r="Q45" s="99"/>
      <c r="R45" s="99"/>
      <c r="S45" s="94">
        <v>96715.9</v>
      </c>
      <c r="T45" s="105"/>
      <c r="U45" s="12"/>
      <c r="V45" s="12"/>
      <c r="W45" s="12"/>
      <c r="X45" s="106"/>
      <c r="Y45" s="111">
        <f>S45*(1-0.08*3)</f>
        <v>73504.084</v>
      </c>
      <c r="Z45" s="112" t="s">
        <v>47</v>
      </c>
      <c r="AA45" s="5" t="s">
        <v>48</v>
      </c>
      <c r="AB45" s="112" t="s">
        <v>59</v>
      </c>
      <c r="AC45" s="5" t="s">
        <v>49</v>
      </c>
      <c r="AD45" s="5" t="s">
        <v>60</v>
      </c>
      <c r="AE45" s="55">
        <v>13826608882</v>
      </c>
      <c r="AF45" s="106"/>
    </row>
    <row r="46" ht="42.75" spans="1:32">
      <c r="A46" s="75">
        <v>42</v>
      </c>
      <c r="B46" s="79" t="s">
        <v>190</v>
      </c>
      <c r="C46" s="5" t="s">
        <v>40</v>
      </c>
      <c r="D46" s="77" t="s">
        <v>41</v>
      </c>
      <c r="E46" s="77" t="s">
        <v>42</v>
      </c>
      <c r="F46" s="77" t="s">
        <v>62</v>
      </c>
      <c r="G46" s="78">
        <v>2019</v>
      </c>
      <c r="H46" s="79" t="s">
        <v>190</v>
      </c>
      <c r="I46" s="91" t="s">
        <v>191</v>
      </c>
      <c r="J46" s="92">
        <v>2019</v>
      </c>
      <c r="K46" s="77" t="s">
        <v>64</v>
      </c>
      <c r="L46" s="77" t="s">
        <v>46</v>
      </c>
      <c r="M46" s="93"/>
      <c r="N46" s="93"/>
      <c r="O46" s="93"/>
      <c r="P46" s="94">
        <v>88475</v>
      </c>
      <c r="Q46" s="99"/>
      <c r="R46" s="94">
        <v>88475</v>
      </c>
      <c r="S46" s="99"/>
      <c r="T46" s="105"/>
      <c r="U46" s="12"/>
      <c r="V46" s="12"/>
      <c r="W46" s="12"/>
      <c r="X46" s="106"/>
      <c r="Y46" s="111">
        <f>R46*(1-0.08*3)</f>
        <v>67241</v>
      </c>
      <c r="Z46" s="112" t="s">
        <v>47</v>
      </c>
      <c r="AA46" s="5" t="s">
        <v>48</v>
      </c>
      <c r="AB46" s="112" t="s">
        <v>64</v>
      </c>
      <c r="AC46" s="5" t="s">
        <v>49</v>
      </c>
      <c r="AD46" s="113" t="s">
        <v>65</v>
      </c>
      <c r="AE46" s="114">
        <v>13826601920</v>
      </c>
      <c r="AF46" s="106"/>
    </row>
    <row r="47" ht="42.75" spans="1:32">
      <c r="A47" s="75">
        <v>43</v>
      </c>
      <c r="B47" s="80" t="s">
        <v>192</v>
      </c>
      <c r="C47" s="5" t="s">
        <v>40</v>
      </c>
      <c r="D47" s="77" t="s">
        <v>41</v>
      </c>
      <c r="E47" s="77" t="s">
        <v>42</v>
      </c>
      <c r="F47" s="77" t="s">
        <v>62</v>
      </c>
      <c r="G47" s="78">
        <v>2019</v>
      </c>
      <c r="H47" s="80" t="s">
        <v>192</v>
      </c>
      <c r="I47" s="97" t="s">
        <v>193</v>
      </c>
      <c r="J47" s="92">
        <v>2019</v>
      </c>
      <c r="K47" s="77" t="s">
        <v>64</v>
      </c>
      <c r="L47" s="77" t="s">
        <v>46</v>
      </c>
      <c r="M47" s="93"/>
      <c r="N47" s="93"/>
      <c r="O47" s="93"/>
      <c r="P47" s="94">
        <v>84140</v>
      </c>
      <c r="Q47" s="99"/>
      <c r="R47" s="94">
        <v>84140</v>
      </c>
      <c r="S47" s="99"/>
      <c r="T47" s="105"/>
      <c r="U47" s="12"/>
      <c r="V47" s="12"/>
      <c r="W47" s="12"/>
      <c r="X47" s="106"/>
      <c r="Y47" s="111">
        <f>R47*(1-0.08*3)</f>
        <v>63946.4</v>
      </c>
      <c r="Z47" s="112" t="s">
        <v>47</v>
      </c>
      <c r="AA47" s="5" t="s">
        <v>48</v>
      </c>
      <c r="AB47" s="112" t="s">
        <v>64</v>
      </c>
      <c r="AC47" s="5" t="s">
        <v>49</v>
      </c>
      <c r="AD47" s="113" t="s">
        <v>65</v>
      </c>
      <c r="AE47" s="114">
        <v>13826601920</v>
      </c>
      <c r="AF47" s="106"/>
    </row>
    <row r="48" ht="42.75" spans="1:32">
      <c r="A48" s="75">
        <v>44</v>
      </c>
      <c r="B48" s="79" t="s">
        <v>194</v>
      </c>
      <c r="C48" s="5" t="s">
        <v>40</v>
      </c>
      <c r="D48" s="77" t="s">
        <v>41</v>
      </c>
      <c r="E48" s="77" t="s">
        <v>42</v>
      </c>
      <c r="F48" s="77" t="s">
        <v>100</v>
      </c>
      <c r="G48" s="78">
        <v>2019</v>
      </c>
      <c r="H48" s="79" t="s">
        <v>194</v>
      </c>
      <c r="I48" s="91" t="s">
        <v>195</v>
      </c>
      <c r="J48" s="92">
        <v>2019</v>
      </c>
      <c r="K48" s="77" t="s">
        <v>102</v>
      </c>
      <c r="L48" s="77" t="s">
        <v>46</v>
      </c>
      <c r="M48" s="93"/>
      <c r="N48" s="93"/>
      <c r="O48" s="93"/>
      <c r="P48" s="94">
        <v>50095.4</v>
      </c>
      <c r="Q48" s="99"/>
      <c r="R48" s="94">
        <v>50095.4</v>
      </c>
      <c r="S48" s="99"/>
      <c r="T48" s="105"/>
      <c r="U48" s="12"/>
      <c r="V48" s="12"/>
      <c r="W48" s="12"/>
      <c r="X48" s="106"/>
      <c r="Y48" s="111">
        <f>R48*(1-0.08*3)</f>
        <v>38072.504</v>
      </c>
      <c r="Z48" s="112" t="s">
        <v>47</v>
      </c>
      <c r="AA48" s="5" t="s">
        <v>48</v>
      </c>
      <c r="AB48" s="112" t="s">
        <v>102</v>
      </c>
      <c r="AC48" s="5" t="s">
        <v>49</v>
      </c>
      <c r="AD48" s="113" t="s">
        <v>103</v>
      </c>
      <c r="AE48" s="114">
        <v>13543232452</v>
      </c>
      <c r="AF48" s="106"/>
    </row>
    <row r="49" ht="42.75" spans="1:32">
      <c r="A49" s="75">
        <v>45</v>
      </c>
      <c r="B49" s="79" t="s">
        <v>196</v>
      </c>
      <c r="C49" s="5" t="s">
        <v>40</v>
      </c>
      <c r="D49" s="77" t="s">
        <v>41</v>
      </c>
      <c r="E49" s="77" t="s">
        <v>42</v>
      </c>
      <c r="F49" s="77" t="s">
        <v>139</v>
      </c>
      <c r="G49" s="78">
        <v>2019</v>
      </c>
      <c r="H49" s="79" t="s">
        <v>196</v>
      </c>
      <c r="I49" s="98" t="s">
        <v>197</v>
      </c>
      <c r="J49" s="92">
        <v>2019</v>
      </c>
      <c r="K49" s="77" t="s">
        <v>141</v>
      </c>
      <c r="L49" s="77" t="s">
        <v>46</v>
      </c>
      <c r="M49" s="93"/>
      <c r="N49" s="93"/>
      <c r="O49" s="93"/>
      <c r="P49" s="99">
        <v>180000</v>
      </c>
      <c r="Q49" s="99"/>
      <c r="R49" s="99">
        <v>180000</v>
      </c>
      <c r="S49" s="99"/>
      <c r="T49" s="105"/>
      <c r="U49" s="12"/>
      <c r="V49" s="12"/>
      <c r="W49" s="12"/>
      <c r="X49" s="106"/>
      <c r="Y49" s="111">
        <f>R49*(1-0.08*3)</f>
        <v>136800</v>
      </c>
      <c r="Z49" s="112" t="s">
        <v>47</v>
      </c>
      <c r="AA49" s="5" t="s">
        <v>48</v>
      </c>
      <c r="AB49" s="112" t="s">
        <v>141</v>
      </c>
      <c r="AC49" s="5" t="s">
        <v>49</v>
      </c>
      <c r="AD49" s="113" t="s">
        <v>142</v>
      </c>
      <c r="AE49" s="114">
        <v>13826627350</v>
      </c>
      <c r="AF49" s="106"/>
    </row>
    <row r="50" ht="42.75" spans="1:32">
      <c r="A50" s="75">
        <v>46</v>
      </c>
      <c r="B50" s="80" t="s">
        <v>198</v>
      </c>
      <c r="C50" s="5" t="s">
        <v>40</v>
      </c>
      <c r="D50" s="77" t="s">
        <v>41</v>
      </c>
      <c r="E50" s="77" t="s">
        <v>42</v>
      </c>
      <c r="F50" s="77" t="s">
        <v>52</v>
      </c>
      <c r="G50" s="78">
        <v>2020</v>
      </c>
      <c r="H50" s="80" t="s">
        <v>198</v>
      </c>
      <c r="I50" s="83" t="s">
        <v>199</v>
      </c>
      <c r="J50" s="92">
        <v>2020</v>
      </c>
      <c r="K50" s="77" t="s">
        <v>54</v>
      </c>
      <c r="L50" s="77" t="s">
        <v>46</v>
      </c>
      <c r="M50" s="93"/>
      <c r="N50" s="93"/>
      <c r="O50" s="93"/>
      <c r="P50" s="99">
        <v>20000</v>
      </c>
      <c r="Q50" s="99"/>
      <c r="R50" s="99">
        <v>20000</v>
      </c>
      <c r="S50" s="99"/>
      <c r="T50" s="105"/>
      <c r="U50" s="12"/>
      <c r="V50" s="12"/>
      <c r="W50" s="12"/>
      <c r="X50" s="106"/>
      <c r="Y50" s="99">
        <v>20000</v>
      </c>
      <c r="Z50" s="112" t="s">
        <v>47</v>
      </c>
      <c r="AA50" s="5" t="s">
        <v>48</v>
      </c>
      <c r="AB50" s="112" t="s">
        <v>54</v>
      </c>
      <c r="AC50" s="5" t="s">
        <v>49</v>
      </c>
      <c r="AD50" s="5" t="s">
        <v>55</v>
      </c>
      <c r="AE50" s="55">
        <v>13826618324</v>
      </c>
      <c r="AF50" s="106"/>
    </row>
    <row r="51" ht="57" spans="1:32">
      <c r="A51" s="75">
        <v>47</v>
      </c>
      <c r="B51" s="79" t="s">
        <v>200</v>
      </c>
      <c r="C51" s="5" t="s">
        <v>40</v>
      </c>
      <c r="D51" s="77" t="s">
        <v>41</v>
      </c>
      <c r="E51" s="77" t="s">
        <v>42</v>
      </c>
      <c r="F51" s="77" t="s">
        <v>139</v>
      </c>
      <c r="G51" s="78">
        <v>2020</v>
      </c>
      <c r="H51" s="79" t="s">
        <v>200</v>
      </c>
      <c r="I51" s="91" t="s">
        <v>201</v>
      </c>
      <c r="J51" s="92">
        <v>2020</v>
      </c>
      <c r="K51" s="77" t="s">
        <v>141</v>
      </c>
      <c r="L51" s="77" t="s">
        <v>46</v>
      </c>
      <c r="M51" s="93"/>
      <c r="N51" s="93"/>
      <c r="O51" s="93"/>
      <c r="P51" s="99">
        <v>89347.69</v>
      </c>
      <c r="Q51" s="99"/>
      <c r="R51" s="99">
        <v>89347.69</v>
      </c>
      <c r="S51" s="99"/>
      <c r="T51" s="105"/>
      <c r="U51" s="12"/>
      <c r="V51" s="12"/>
      <c r="W51" s="12"/>
      <c r="X51" s="106"/>
      <c r="Y51" s="99">
        <v>89347.69</v>
      </c>
      <c r="Z51" s="112" t="s">
        <v>47</v>
      </c>
      <c r="AA51" s="5" t="s">
        <v>48</v>
      </c>
      <c r="AB51" s="112" t="s">
        <v>141</v>
      </c>
      <c r="AC51" s="5" t="s">
        <v>49</v>
      </c>
      <c r="AD51" s="113" t="s">
        <v>142</v>
      </c>
      <c r="AE51" s="114">
        <v>13826627350</v>
      </c>
      <c r="AF51" s="106"/>
    </row>
    <row r="52" ht="42.75" spans="1:32">
      <c r="A52" s="75">
        <v>48</v>
      </c>
      <c r="B52" s="79" t="s">
        <v>202</v>
      </c>
      <c r="C52" s="5" t="s">
        <v>40</v>
      </c>
      <c r="D52" s="77" t="s">
        <v>41</v>
      </c>
      <c r="E52" s="77" t="s">
        <v>42</v>
      </c>
      <c r="F52" s="77" t="s">
        <v>62</v>
      </c>
      <c r="G52" s="78">
        <v>2020</v>
      </c>
      <c r="H52" s="79" t="s">
        <v>202</v>
      </c>
      <c r="I52" s="100" t="s">
        <v>203</v>
      </c>
      <c r="J52" s="92">
        <v>2020</v>
      </c>
      <c r="K52" s="77" t="s">
        <v>64</v>
      </c>
      <c r="L52" s="77" t="s">
        <v>46</v>
      </c>
      <c r="M52" s="93"/>
      <c r="N52" s="93"/>
      <c r="O52" s="93"/>
      <c r="P52" s="99">
        <v>39490</v>
      </c>
      <c r="Q52" s="99"/>
      <c r="R52" s="99">
        <v>39490</v>
      </c>
      <c r="S52" s="99"/>
      <c r="T52" s="105"/>
      <c r="U52" s="12"/>
      <c r="V52" s="12"/>
      <c r="W52" s="12"/>
      <c r="X52" s="106"/>
      <c r="Y52" s="99">
        <v>39490</v>
      </c>
      <c r="Z52" s="112" t="s">
        <v>47</v>
      </c>
      <c r="AA52" s="5" t="s">
        <v>48</v>
      </c>
      <c r="AB52" s="112" t="s">
        <v>64</v>
      </c>
      <c r="AC52" s="5" t="s">
        <v>49</v>
      </c>
      <c r="AD52" s="113" t="s">
        <v>65</v>
      </c>
      <c r="AE52" s="114">
        <v>13826601920</v>
      </c>
      <c r="AF52" s="106"/>
    </row>
    <row r="53" ht="47.25" spans="1:32">
      <c r="A53" s="75">
        <v>49</v>
      </c>
      <c r="B53" s="81" t="s">
        <v>204</v>
      </c>
      <c r="C53" s="5" t="s">
        <v>40</v>
      </c>
      <c r="D53" s="77" t="s">
        <v>41</v>
      </c>
      <c r="E53" s="77" t="s">
        <v>42</v>
      </c>
      <c r="F53" s="77" t="s">
        <v>77</v>
      </c>
      <c r="G53" s="78">
        <v>2020</v>
      </c>
      <c r="H53" s="81" t="s">
        <v>204</v>
      </c>
      <c r="I53" s="101" t="s">
        <v>205</v>
      </c>
      <c r="J53" s="92">
        <v>2020</v>
      </c>
      <c r="K53" s="77" t="s">
        <v>79</v>
      </c>
      <c r="L53" s="77" t="s">
        <v>46</v>
      </c>
      <c r="M53" s="93"/>
      <c r="N53" s="93"/>
      <c r="O53" s="93"/>
      <c r="P53" s="99">
        <v>94129.17</v>
      </c>
      <c r="Q53" s="99"/>
      <c r="R53" s="99">
        <v>94129.17</v>
      </c>
      <c r="S53" s="99"/>
      <c r="T53" s="105"/>
      <c r="U53" s="12"/>
      <c r="V53" s="12"/>
      <c r="W53" s="12"/>
      <c r="X53" s="106"/>
      <c r="Y53" s="99">
        <v>94129.17</v>
      </c>
      <c r="Z53" s="112" t="s">
        <v>47</v>
      </c>
      <c r="AA53" s="5" t="s">
        <v>48</v>
      </c>
      <c r="AB53" s="112" t="s">
        <v>80</v>
      </c>
      <c r="AC53" s="5" t="s">
        <v>49</v>
      </c>
      <c r="AD53" s="113" t="s">
        <v>81</v>
      </c>
      <c r="AE53" s="114">
        <v>15819029918</v>
      </c>
      <c r="AF53" s="106"/>
    </row>
    <row r="54" ht="57" spans="1:32">
      <c r="A54" s="75">
        <v>50</v>
      </c>
      <c r="B54" s="79" t="s">
        <v>206</v>
      </c>
      <c r="C54" s="5" t="s">
        <v>40</v>
      </c>
      <c r="D54" s="77" t="s">
        <v>41</v>
      </c>
      <c r="E54" s="77" t="s">
        <v>42</v>
      </c>
      <c r="F54" s="77" t="s">
        <v>62</v>
      </c>
      <c r="G54" s="78">
        <v>2020</v>
      </c>
      <c r="H54" s="79" t="s">
        <v>206</v>
      </c>
      <c r="I54" s="102" t="s">
        <v>207</v>
      </c>
      <c r="J54" s="92">
        <v>2020</v>
      </c>
      <c r="K54" s="77" t="s">
        <v>64</v>
      </c>
      <c r="L54" s="77" t="s">
        <v>46</v>
      </c>
      <c r="M54" s="93"/>
      <c r="N54" s="93"/>
      <c r="O54" s="93"/>
      <c r="P54" s="99">
        <v>96360</v>
      </c>
      <c r="Q54" s="99"/>
      <c r="R54" s="99">
        <v>96360</v>
      </c>
      <c r="S54" s="99"/>
      <c r="T54" s="105"/>
      <c r="U54" s="12"/>
      <c r="V54" s="12"/>
      <c r="W54" s="12"/>
      <c r="X54" s="106"/>
      <c r="Y54" s="99">
        <v>96360</v>
      </c>
      <c r="Z54" s="112" t="s">
        <v>47</v>
      </c>
      <c r="AA54" s="5" t="s">
        <v>48</v>
      </c>
      <c r="AB54" s="112" t="s">
        <v>64</v>
      </c>
      <c r="AC54" s="5" t="s">
        <v>49</v>
      </c>
      <c r="AD54" s="113" t="s">
        <v>65</v>
      </c>
      <c r="AE54" s="114">
        <v>13826601920</v>
      </c>
      <c r="AF54" s="106"/>
    </row>
    <row r="55" ht="42.75" spans="1:32">
      <c r="A55" s="75">
        <v>51</v>
      </c>
      <c r="B55" s="79" t="s">
        <v>208</v>
      </c>
      <c r="C55" s="5" t="s">
        <v>40</v>
      </c>
      <c r="D55" s="77" t="s">
        <v>41</v>
      </c>
      <c r="E55" s="77" t="s">
        <v>42</v>
      </c>
      <c r="F55" s="77" t="s">
        <v>62</v>
      </c>
      <c r="G55" s="78">
        <v>2020</v>
      </c>
      <c r="H55" s="79" t="s">
        <v>208</v>
      </c>
      <c r="I55" s="91" t="s">
        <v>209</v>
      </c>
      <c r="J55" s="92">
        <v>2020</v>
      </c>
      <c r="K55" s="77" t="s">
        <v>64</v>
      </c>
      <c r="L55" s="77" t="s">
        <v>46</v>
      </c>
      <c r="M55" s="93"/>
      <c r="N55" s="93"/>
      <c r="O55" s="93"/>
      <c r="P55" s="99">
        <v>90826</v>
      </c>
      <c r="Q55" s="99"/>
      <c r="R55" s="99">
        <v>90826</v>
      </c>
      <c r="S55" s="99"/>
      <c r="T55" s="105"/>
      <c r="U55" s="12"/>
      <c r="V55" s="12"/>
      <c r="W55" s="12"/>
      <c r="X55" s="106"/>
      <c r="Y55" s="99">
        <v>90826</v>
      </c>
      <c r="Z55" s="112" t="s">
        <v>47</v>
      </c>
      <c r="AA55" s="5" t="s">
        <v>48</v>
      </c>
      <c r="AB55" s="112" t="s">
        <v>64</v>
      </c>
      <c r="AC55" s="5" t="s">
        <v>49</v>
      </c>
      <c r="AD55" s="113" t="s">
        <v>65</v>
      </c>
      <c r="AE55" s="114">
        <v>13826601920</v>
      </c>
      <c r="AF55" s="106"/>
    </row>
    <row r="56" ht="47.25" spans="1:32">
      <c r="A56" s="75">
        <v>52</v>
      </c>
      <c r="B56" s="81" t="s">
        <v>210</v>
      </c>
      <c r="C56" s="5" t="s">
        <v>40</v>
      </c>
      <c r="D56" s="77" t="s">
        <v>41</v>
      </c>
      <c r="E56" s="77" t="s">
        <v>42</v>
      </c>
      <c r="F56" s="77" t="s">
        <v>105</v>
      </c>
      <c r="G56" s="78">
        <v>2020</v>
      </c>
      <c r="H56" s="81" t="s">
        <v>210</v>
      </c>
      <c r="I56" s="91" t="s">
        <v>211</v>
      </c>
      <c r="J56" s="92">
        <v>2020</v>
      </c>
      <c r="K56" s="77" t="s">
        <v>107</v>
      </c>
      <c r="L56" s="77" t="s">
        <v>46</v>
      </c>
      <c r="M56" s="93"/>
      <c r="N56" s="93"/>
      <c r="O56" s="93"/>
      <c r="P56" s="99">
        <v>81928</v>
      </c>
      <c r="Q56" s="99"/>
      <c r="R56" s="99">
        <v>81928</v>
      </c>
      <c r="S56" s="99"/>
      <c r="T56" s="105"/>
      <c r="U56" s="12"/>
      <c r="V56" s="12"/>
      <c r="W56" s="12"/>
      <c r="X56" s="106"/>
      <c r="Y56" s="99">
        <v>81928</v>
      </c>
      <c r="Z56" s="112" t="s">
        <v>47</v>
      </c>
      <c r="AA56" s="5" t="s">
        <v>48</v>
      </c>
      <c r="AB56" s="12"/>
      <c r="AC56" s="5" t="s">
        <v>49</v>
      </c>
      <c r="AD56" s="113"/>
      <c r="AE56" s="114"/>
      <c r="AF56" s="106"/>
    </row>
    <row r="57" ht="47.25" spans="1:32">
      <c r="A57" s="75">
        <v>53</v>
      </c>
      <c r="B57" s="81" t="s">
        <v>212</v>
      </c>
      <c r="C57" s="5" t="s">
        <v>40</v>
      </c>
      <c r="D57" s="77" t="s">
        <v>41</v>
      </c>
      <c r="E57" s="77" t="s">
        <v>42</v>
      </c>
      <c r="F57" s="77" t="s">
        <v>134</v>
      </c>
      <c r="G57" s="78">
        <v>2020</v>
      </c>
      <c r="H57" s="81" t="s">
        <v>212</v>
      </c>
      <c r="I57" s="91" t="s">
        <v>213</v>
      </c>
      <c r="J57" s="92">
        <v>2020</v>
      </c>
      <c r="K57" s="77" t="s">
        <v>136</v>
      </c>
      <c r="L57" s="77" t="s">
        <v>46</v>
      </c>
      <c r="M57" s="93"/>
      <c r="N57" s="93"/>
      <c r="O57" s="93"/>
      <c r="P57" s="99">
        <v>30000</v>
      </c>
      <c r="Q57" s="99"/>
      <c r="R57" s="99">
        <v>30000</v>
      </c>
      <c r="S57" s="99"/>
      <c r="T57" s="105"/>
      <c r="U57" s="12"/>
      <c r="V57" s="12"/>
      <c r="W57" s="12"/>
      <c r="X57" s="106"/>
      <c r="Y57" s="99">
        <v>30000</v>
      </c>
      <c r="Z57" s="112" t="s">
        <v>47</v>
      </c>
      <c r="AA57" s="5" t="s">
        <v>48</v>
      </c>
      <c r="AB57" s="112" t="s">
        <v>136</v>
      </c>
      <c r="AC57" s="5" t="s">
        <v>49</v>
      </c>
      <c r="AD57" s="113" t="s">
        <v>137</v>
      </c>
      <c r="AE57" s="114">
        <v>13826610418</v>
      </c>
      <c r="AF57" s="106"/>
    </row>
    <row r="58" ht="42.75" spans="1:32">
      <c r="A58" s="75">
        <v>54</v>
      </c>
      <c r="B58" s="79" t="s">
        <v>214</v>
      </c>
      <c r="C58" s="5" t="s">
        <v>40</v>
      </c>
      <c r="D58" s="77" t="s">
        <v>41</v>
      </c>
      <c r="E58" s="77" t="s">
        <v>42</v>
      </c>
      <c r="F58" s="77" t="s">
        <v>134</v>
      </c>
      <c r="G58" s="78">
        <v>2020</v>
      </c>
      <c r="H58" s="79" t="s">
        <v>214</v>
      </c>
      <c r="I58" s="91" t="s">
        <v>215</v>
      </c>
      <c r="J58" s="92">
        <v>2020</v>
      </c>
      <c r="K58" s="77" t="s">
        <v>136</v>
      </c>
      <c r="L58" s="77" t="s">
        <v>46</v>
      </c>
      <c r="M58" s="93"/>
      <c r="N58" s="93"/>
      <c r="O58" s="93"/>
      <c r="P58" s="99">
        <v>50000</v>
      </c>
      <c r="Q58" s="99"/>
      <c r="R58" s="99">
        <v>50000</v>
      </c>
      <c r="S58" s="99"/>
      <c r="T58" s="105"/>
      <c r="U58" s="12"/>
      <c r="V58" s="12"/>
      <c r="W58" s="12"/>
      <c r="X58" s="106"/>
      <c r="Y58" s="99">
        <v>50000</v>
      </c>
      <c r="Z58" s="112" t="s">
        <v>47</v>
      </c>
      <c r="AA58" s="5" t="s">
        <v>48</v>
      </c>
      <c r="AB58" s="112" t="s">
        <v>136</v>
      </c>
      <c r="AC58" s="5" t="s">
        <v>49</v>
      </c>
      <c r="AD58" s="113" t="s">
        <v>137</v>
      </c>
      <c r="AE58" s="114">
        <v>13826610418</v>
      </c>
      <c r="AF58" s="106"/>
    </row>
    <row r="59" ht="47.25" spans="1:32">
      <c r="A59" s="75">
        <v>55</v>
      </c>
      <c r="B59" s="81" t="s">
        <v>216</v>
      </c>
      <c r="C59" s="5" t="s">
        <v>40</v>
      </c>
      <c r="D59" s="77" t="s">
        <v>41</v>
      </c>
      <c r="E59" s="77" t="s">
        <v>42</v>
      </c>
      <c r="F59" s="77" t="s">
        <v>125</v>
      </c>
      <c r="G59" s="78">
        <v>2020</v>
      </c>
      <c r="H59" s="81" t="s">
        <v>216</v>
      </c>
      <c r="I59" s="91" t="s">
        <v>217</v>
      </c>
      <c r="J59" s="92">
        <v>2020</v>
      </c>
      <c r="K59" s="77" t="s">
        <v>169</v>
      </c>
      <c r="L59" s="77" t="s">
        <v>46</v>
      </c>
      <c r="M59" s="93"/>
      <c r="N59" s="93"/>
      <c r="O59" s="93"/>
      <c r="P59" s="99">
        <v>94950</v>
      </c>
      <c r="Q59" s="99"/>
      <c r="R59" s="99">
        <v>94950</v>
      </c>
      <c r="S59" s="99"/>
      <c r="T59" s="105"/>
      <c r="U59" s="12"/>
      <c r="V59" s="12"/>
      <c r="W59" s="12"/>
      <c r="X59" s="106"/>
      <c r="Y59" s="99">
        <v>94950</v>
      </c>
      <c r="Z59" s="112" t="s">
        <v>47</v>
      </c>
      <c r="AA59" s="5" t="s">
        <v>48</v>
      </c>
      <c r="AB59" s="112" t="s">
        <v>127</v>
      </c>
      <c r="AC59" s="5" t="s">
        <v>49</v>
      </c>
      <c r="AD59" s="113" t="s">
        <v>128</v>
      </c>
      <c r="AE59" s="114">
        <v>15876733283</v>
      </c>
      <c r="AF59" s="106"/>
    </row>
    <row r="60" ht="63" spans="1:32">
      <c r="A60" s="75">
        <v>56</v>
      </c>
      <c r="B60" s="81" t="s">
        <v>218</v>
      </c>
      <c r="C60" s="5" t="s">
        <v>40</v>
      </c>
      <c r="D60" s="77" t="s">
        <v>41</v>
      </c>
      <c r="E60" s="77" t="s">
        <v>42</v>
      </c>
      <c r="F60" s="77" t="s">
        <v>77</v>
      </c>
      <c r="G60" s="78">
        <v>2020</v>
      </c>
      <c r="H60" s="81" t="s">
        <v>218</v>
      </c>
      <c r="I60" s="91" t="s">
        <v>219</v>
      </c>
      <c r="J60" s="92">
        <v>2020</v>
      </c>
      <c r="K60" s="77" t="s">
        <v>79</v>
      </c>
      <c r="L60" s="77" t="s">
        <v>46</v>
      </c>
      <c r="M60" s="93"/>
      <c r="N60" s="93"/>
      <c r="O60" s="93"/>
      <c r="P60" s="99">
        <v>97416</v>
      </c>
      <c r="Q60" s="99"/>
      <c r="R60" s="99">
        <v>97416</v>
      </c>
      <c r="S60" s="99"/>
      <c r="T60" s="105"/>
      <c r="U60" s="12"/>
      <c r="V60" s="12"/>
      <c r="W60" s="12"/>
      <c r="X60" s="106"/>
      <c r="Y60" s="99">
        <v>97416</v>
      </c>
      <c r="Z60" s="112" t="s">
        <v>47</v>
      </c>
      <c r="AA60" s="5" t="s">
        <v>48</v>
      </c>
      <c r="AB60" s="112" t="s">
        <v>80</v>
      </c>
      <c r="AC60" s="5" t="s">
        <v>49</v>
      </c>
      <c r="AD60" s="113" t="s">
        <v>81</v>
      </c>
      <c r="AE60" s="114">
        <v>15819029918</v>
      </c>
      <c r="AF60" s="106"/>
    </row>
    <row r="61" ht="57" spans="1:32">
      <c r="A61" s="75">
        <v>57</v>
      </c>
      <c r="B61" s="79" t="s">
        <v>220</v>
      </c>
      <c r="C61" s="5" t="s">
        <v>40</v>
      </c>
      <c r="D61" s="77" t="s">
        <v>41</v>
      </c>
      <c r="E61" s="77" t="s">
        <v>42</v>
      </c>
      <c r="F61" s="77" t="s">
        <v>67</v>
      </c>
      <c r="G61" s="78">
        <v>2020</v>
      </c>
      <c r="H61" s="79" t="s">
        <v>220</v>
      </c>
      <c r="I61" s="91" t="s">
        <v>221</v>
      </c>
      <c r="J61" s="92">
        <v>2020</v>
      </c>
      <c r="K61" s="77" t="s">
        <v>69</v>
      </c>
      <c r="L61" s="77" t="s">
        <v>46</v>
      </c>
      <c r="M61" s="93"/>
      <c r="N61" s="93"/>
      <c r="O61" s="93"/>
      <c r="P61" s="99">
        <v>93551</v>
      </c>
      <c r="Q61" s="99"/>
      <c r="R61" s="99">
        <v>93551</v>
      </c>
      <c r="S61" s="99"/>
      <c r="T61" s="105"/>
      <c r="U61" s="12"/>
      <c r="V61" s="12"/>
      <c r="W61" s="12"/>
      <c r="X61" s="106"/>
      <c r="Y61" s="99">
        <v>93551</v>
      </c>
      <c r="Z61" s="112" t="s">
        <v>47</v>
      </c>
      <c r="AA61" s="5" t="s">
        <v>48</v>
      </c>
      <c r="AB61" s="112" t="s">
        <v>69</v>
      </c>
      <c r="AC61" s="5" t="s">
        <v>49</v>
      </c>
      <c r="AD61" s="113" t="s">
        <v>70</v>
      </c>
      <c r="AE61" s="114">
        <v>13421035238</v>
      </c>
      <c r="AF61" s="106"/>
    </row>
    <row r="62" ht="42.75" spans="1:32">
      <c r="A62" s="75">
        <v>58</v>
      </c>
      <c r="B62" s="79" t="s">
        <v>222</v>
      </c>
      <c r="C62" s="5" t="s">
        <v>40</v>
      </c>
      <c r="D62" s="77" t="s">
        <v>41</v>
      </c>
      <c r="E62" s="77" t="s">
        <v>42</v>
      </c>
      <c r="F62" s="77" t="s">
        <v>90</v>
      </c>
      <c r="G62" s="78">
        <v>2020</v>
      </c>
      <c r="H62" s="79" t="s">
        <v>222</v>
      </c>
      <c r="I62" s="83" t="s">
        <v>181</v>
      </c>
      <c r="J62" s="92">
        <v>2020</v>
      </c>
      <c r="K62" s="77" t="s">
        <v>92</v>
      </c>
      <c r="L62" s="77" t="s">
        <v>46</v>
      </c>
      <c r="M62" s="93"/>
      <c r="N62" s="93"/>
      <c r="O62" s="93"/>
      <c r="P62" s="99">
        <v>51700</v>
      </c>
      <c r="Q62" s="99"/>
      <c r="R62" s="99">
        <v>51700</v>
      </c>
      <c r="S62" s="99"/>
      <c r="T62" s="105"/>
      <c r="U62" s="12"/>
      <c r="V62" s="12"/>
      <c r="W62" s="12"/>
      <c r="X62" s="106"/>
      <c r="Y62" s="99">
        <v>51700</v>
      </c>
      <c r="Z62" s="112" t="s">
        <v>47</v>
      </c>
      <c r="AA62" s="5" t="s">
        <v>48</v>
      </c>
      <c r="AB62" s="112" t="s">
        <v>92</v>
      </c>
      <c r="AC62" s="5" t="s">
        <v>49</v>
      </c>
      <c r="AD62" s="113" t="s">
        <v>93</v>
      </c>
      <c r="AE62" s="114">
        <v>13502549963</v>
      </c>
      <c r="AF62" s="106"/>
    </row>
    <row r="63" ht="42.75" spans="1:32">
      <c r="A63" s="75">
        <v>59</v>
      </c>
      <c r="B63" s="79" t="s">
        <v>223</v>
      </c>
      <c r="C63" s="82" t="s">
        <v>40</v>
      </c>
      <c r="D63" s="83" t="s">
        <v>41</v>
      </c>
      <c r="E63" s="83" t="s">
        <v>42</v>
      </c>
      <c r="F63" s="83" t="s">
        <v>52</v>
      </c>
      <c r="G63" s="84">
        <v>2020</v>
      </c>
      <c r="H63" s="79" t="s">
        <v>223</v>
      </c>
      <c r="I63" s="91" t="s">
        <v>224</v>
      </c>
      <c r="J63" s="92">
        <v>2020</v>
      </c>
      <c r="K63" s="77" t="s">
        <v>54</v>
      </c>
      <c r="L63" s="77" t="s">
        <v>46</v>
      </c>
      <c r="M63" s="93"/>
      <c r="N63" s="93"/>
      <c r="O63" s="93"/>
      <c r="P63" s="99">
        <v>70000</v>
      </c>
      <c r="Q63" s="99"/>
      <c r="R63" s="99">
        <v>70000</v>
      </c>
      <c r="S63" s="99"/>
      <c r="T63" s="105"/>
      <c r="U63" s="12"/>
      <c r="V63" s="12"/>
      <c r="W63" s="12"/>
      <c r="X63" s="106"/>
      <c r="Y63" s="99">
        <v>70000</v>
      </c>
      <c r="Z63" s="112" t="s">
        <v>47</v>
      </c>
      <c r="AA63" s="5" t="s">
        <v>48</v>
      </c>
      <c r="AB63" s="112" t="s">
        <v>54</v>
      </c>
      <c r="AC63" s="5" t="s">
        <v>49</v>
      </c>
      <c r="AD63" s="5" t="s">
        <v>55</v>
      </c>
      <c r="AE63" s="55">
        <v>13826618324</v>
      </c>
      <c r="AF63" s="106"/>
    </row>
    <row r="64" ht="40.5" spans="1:32">
      <c r="A64" s="75">
        <v>60</v>
      </c>
      <c r="B64" s="85" t="s">
        <v>225</v>
      </c>
      <c r="C64" s="82" t="s">
        <v>40</v>
      </c>
      <c r="D64" s="83" t="s">
        <v>41</v>
      </c>
      <c r="E64" s="83" t="s">
        <v>42</v>
      </c>
      <c r="F64" s="83" t="s">
        <v>226</v>
      </c>
      <c r="G64" s="84">
        <v>2020</v>
      </c>
      <c r="H64" s="85" t="s">
        <v>225</v>
      </c>
      <c r="I64" s="83" t="s">
        <v>227</v>
      </c>
      <c r="J64" s="92">
        <v>2020</v>
      </c>
      <c r="K64" s="77" t="s">
        <v>122</v>
      </c>
      <c r="L64" s="77" t="s">
        <v>46</v>
      </c>
      <c r="M64" s="93"/>
      <c r="N64" s="93"/>
      <c r="O64" s="93"/>
      <c r="P64" s="99">
        <v>90000</v>
      </c>
      <c r="Q64" s="107">
        <v>90000</v>
      </c>
      <c r="R64" s="99"/>
      <c r="S64" s="99"/>
      <c r="T64" s="105"/>
      <c r="U64" s="12"/>
      <c r="V64" s="12"/>
      <c r="W64" s="12"/>
      <c r="X64" s="106"/>
      <c r="Y64" s="99">
        <v>90000</v>
      </c>
      <c r="Z64" s="113"/>
      <c r="AA64" s="5" t="s">
        <v>48</v>
      </c>
      <c r="AB64" s="112" t="s">
        <v>122</v>
      </c>
      <c r="AC64" s="5" t="s">
        <v>49</v>
      </c>
      <c r="AD64" s="113" t="s">
        <v>123</v>
      </c>
      <c r="AE64" s="114">
        <v>13723674776</v>
      </c>
      <c r="AF64" s="106"/>
    </row>
    <row r="65" ht="40.5" spans="1:32">
      <c r="A65" s="75">
        <v>61</v>
      </c>
      <c r="B65" s="85" t="s">
        <v>228</v>
      </c>
      <c r="C65" s="82" t="s">
        <v>40</v>
      </c>
      <c r="D65" s="83" t="s">
        <v>41</v>
      </c>
      <c r="E65" s="83" t="s">
        <v>42</v>
      </c>
      <c r="F65" s="83" t="s">
        <v>229</v>
      </c>
      <c r="G65" s="84">
        <v>2020</v>
      </c>
      <c r="H65" s="85" t="s">
        <v>228</v>
      </c>
      <c r="I65" s="83" t="s">
        <v>230</v>
      </c>
      <c r="J65" s="92">
        <v>2020</v>
      </c>
      <c r="K65" s="77" t="s">
        <v>231</v>
      </c>
      <c r="L65" s="77" t="s">
        <v>46</v>
      </c>
      <c r="M65" s="93"/>
      <c r="N65" s="93"/>
      <c r="O65" s="93"/>
      <c r="P65" s="99">
        <v>96066</v>
      </c>
      <c r="Q65" s="99">
        <v>96066</v>
      </c>
      <c r="R65" s="99"/>
      <c r="S65" s="99"/>
      <c r="T65" s="105"/>
      <c r="U65" s="12"/>
      <c r="V65" s="12"/>
      <c r="W65" s="12"/>
      <c r="X65" s="106"/>
      <c r="Y65" s="99">
        <v>96066</v>
      </c>
      <c r="Z65" s="113"/>
      <c r="AA65" s="5" t="s">
        <v>48</v>
      </c>
      <c r="AB65" s="12"/>
      <c r="AC65" s="5" t="s">
        <v>49</v>
      </c>
      <c r="AD65" s="113"/>
      <c r="AE65" s="114"/>
      <c r="AF65" s="106"/>
    </row>
    <row r="66" ht="40.5" spans="1:32">
      <c r="A66" s="75">
        <v>62</v>
      </c>
      <c r="B66" s="85" t="s">
        <v>232</v>
      </c>
      <c r="C66" s="82" t="s">
        <v>40</v>
      </c>
      <c r="D66" s="83" t="s">
        <v>41</v>
      </c>
      <c r="E66" s="83" t="s">
        <v>42</v>
      </c>
      <c r="F66" s="83" t="s">
        <v>233</v>
      </c>
      <c r="G66" s="84">
        <v>2020</v>
      </c>
      <c r="H66" s="85" t="s">
        <v>232</v>
      </c>
      <c r="I66" s="124" t="s">
        <v>234</v>
      </c>
      <c r="J66" s="92">
        <v>2020</v>
      </c>
      <c r="K66" s="77" t="s">
        <v>102</v>
      </c>
      <c r="L66" s="77" t="s">
        <v>46</v>
      </c>
      <c r="M66" s="93"/>
      <c r="N66" s="93"/>
      <c r="O66" s="93"/>
      <c r="P66" s="99">
        <v>70129.6</v>
      </c>
      <c r="Q66" s="99">
        <v>70129.6</v>
      </c>
      <c r="R66" s="99"/>
      <c r="S66" s="99"/>
      <c r="T66" s="105"/>
      <c r="U66" s="12"/>
      <c r="V66" s="12"/>
      <c r="W66" s="12"/>
      <c r="X66" s="106"/>
      <c r="Y66" s="99">
        <v>70129.6</v>
      </c>
      <c r="Z66" s="113"/>
      <c r="AA66" s="5" t="s">
        <v>48</v>
      </c>
      <c r="AB66" s="112" t="s">
        <v>102</v>
      </c>
      <c r="AC66" s="5" t="s">
        <v>49</v>
      </c>
      <c r="AD66" s="113" t="s">
        <v>103</v>
      </c>
      <c r="AE66" s="114">
        <v>13543232452</v>
      </c>
      <c r="AF66" s="106"/>
    </row>
    <row r="67" ht="40.5" spans="1:32">
      <c r="A67" s="75">
        <v>63</v>
      </c>
      <c r="B67" s="115" t="s">
        <v>235</v>
      </c>
      <c r="C67" s="82" t="s">
        <v>40</v>
      </c>
      <c r="D67" s="83" t="s">
        <v>41</v>
      </c>
      <c r="E67" s="83" t="s">
        <v>42</v>
      </c>
      <c r="F67" s="83" t="s">
        <v>236</v>
      </c>
      <c r="G67" s="84">
        <v>2020</v>
      </c>
      <c r="H67" s="85" t="s">
        <v>235</v>
      </c>
      <c r="I67" s="83" t="s">
        <v>237</v>
      </c>
      <c r="J67" s="92">
        <v>2020</v>
      </c>
      <c r="K67" s="77" t="s">
        <v>117</v>
      </c>
      <c r="L67" s="77" t="s">
        <v>46</v>
      </c>
      <c r="M67" s="93"/>
      <c r="N67" s="93"/>
      <c r="O67" s="93"/>
      <c r="P67" s="125">
        <v>90000</v>
      </c>
      <c r="Q67" s="134">
        <v>15425.4</v>
      </c>
      <c r="R67" s="105">
        <v>74574.6</v>
      </c>
      <c r="S67" s="105"/>
      <c r="T67" s="105"/>
      <c r="U67" s="12"/>
      <c r="V67" s="12"/>
      <c r="W67" s="12"/>
      <c r="X67" s="106"/>
      <c r="Y67" s="125">
        <v>90000</v>
      </c>
      <c r="Z67" s="113"/>
      <c r="AA67" s="5" t="s">
        <v>48</v>
      </c>
      <c r="AB67" s="112" t="s">
        <v>117</v>
      </c>
      <c r="AC67" s="5" t="s">
        <v>49</v>
      </c>
      <c r="AD67" s="113" t="s">
        <v>118</v>
      </c>
      <c r="AE67" s="114">
        <v>13543221056</v>
      </c>
      <c r="AF67" s="106"/>
    </row>
    <row r="68" ht="40.5" spans="1:32">
      <c r="A68" s="75">
        <v>64</v>
      </c>
      <c r="B68" s="116" t="s">
        <v>238</v>
      </c>
      <c r="C68" s="82" t="s">
        <v>40</v>
      </c>
      <c r="D68" s="83" t="s">
        <v>41</v>
      </c>
      <c r="E68" s="83" t="s">
        <v>42</v>
      </c>
      <c r="F68" s="91" t="s">
        <v>57</v>
      </c>
      <c r="G68" s="84">
        <v>2020</v>
      </c>
      <c r="H68" s="85" t="s">
        <v>238</v>
      </c>
      <c r="I68" s="83" t="s">
        <v>239</v>
      </c>
      <c r="J68" s="92">
        <v>2020</v>
      </c>
      <c r="K68" s="77" t="s">
        <v>59</v>
      </c>
      <c r="L68" s="77" t="s">
        <v>46</v>
      </c>
      <c r="M68" s="93"/>
      <c r="N68" s="93"/>
      <c r="O68" s="93"/>
      <c r="P68" s="99">
        <v>200000</v>
      </c>
      <c r="Q68" s="99"/>
      <c r="R68" s="99"/>
      <c r="S68" s="99">
        <v>200000</v>
      </c>
      <c r="T68" s="105"/>
      <c r="U68" s="12"/>
      <c r="V68" s="12"/>
      <c r="W68" s="12"/>
      <c r="X68" s="106"/>
      <c r="Y68" s="99">
        <v>200000</v>
      </c>
      <c r="Z68" s="113"/>
      <c r="AA68" s="5" t="s">
        <v>48</v>
      </c>
      <c r="AB68" s="112" t="s">
        <v>59</v>
      </c>
      <c r="AC68" s="5" t="s">
        <v>49</v>
      </c>
      <c r="AD68" s="5" t="s">
        <v>60</v>
      </c>
      <c r="AE68" s="55">
        <v>13826608882</v>
      </c>
      <c r="AF68" s="106"/>
    </row>
    <row r="69" ht="40.5" spans="1:32">
      <c r="A69" s="75">
        <v>65</v>
      </c>
      <c r="B69" s="85" t="s">
        <v>240</v>
      </c>
      <c r="C69" s="5" t="s">
        <v>40</v>
      </c>
      <c r="D69" s="77" t="s">
        <v>41</v>
      </c>
      <c r="E69" s="77" t="s">
        <v>42</v>
      </c>
      <c r="F69" s="91" t="s">
        <v>67</v>
      </c>
      <c r="G69" s="84">
        <v>2020</v>
      </c>
      <c r="H69" s="85" t="s">
        <v>240</v>
      </c>
      <c r="I69" s="124" t="s">
        <v>241</v>
      </c>
      <c r="J69" s="92">
        <v>2020</v>
      </c>
      <c r="K69" s="77" t="s">
        <v>242</v>
      </c>
      <c r="L69" s="77" t="s">
        <v>46</v>
      </c>
      <c r="M69" s="93"/>
      <c r="N69" s="93"/>
      <c r="O69" s="93"/>
      <c r="P69" s="125">
        <v>57056.43</v>
      </c>
      <c r="Q69" s="135">
        <v>8064</v>
      </c>
      <c r="R69" s="105">
        <v>48992.43</v>
      </c>
      <c r="S69" s="99"/>
      <c r="T69" s="105"/>
      <c r="U69" s="12"/>
      <c r="V69" s="12"/>
      <c r="W69" s="12"/>
      <c r="X69" s="106"/>
      <c r="Y69" s="125">
        <v>57056.43</v>
      </c>
      <c r="Z69" s="113"/>
      <c r="AA69" s="5" t="s">
        <v>48</v>
      </c>
      <c r="AB69" s="112" t="s">
        <v>69</v>
      </c>
      <c r="AC69" s="5" t="s">
        <v>49</v>
      </c>
      <c r="AD69" s="113" t="s">
        <v>70</v>
      </c>
      <c r="AE69" s="114">
        <v>13421035238</v>
      </c>
      <c r="AF69" s="106"/>
    </row>
    <row r="70" ht="40.5" spans="1:32">
      <c r="A70" s="75">
        <v>66</v>
      </c>
      <c r="B70" s="85" t="s">
        <v>243</v>
      </c>
      <c r="C70" s="5" t="s">
        <v>40</v>
      </c>
      <c r="D70" s="77" t="s">
        <v>41</v>
      </c>
      <c r="E70" s="77" t="s">
        <v>42</v>
      </c>
      <c r="F70" s="91" t="s">
        <v>109</v>
      </c>
      <c r="G70" s="84">
        <v>2020</v>
      </c>
      <c r="H70" s="85" t="s">
        <v>243</v>
      </c>
      <c r="I70" s="124" t="s">
        <v>217</v>
      </c>
      <c r="J70" s="92">
        <v>2020</v>
      </c>
      <c r="K70" s="77" t="s">
        <v>111</v>
      </c>
      <c r="L70" s="77" t="s">
        <v>46</v>
      </c>
      <c r="M70" s="93"/>
      <c r="N70" s="93"/>
      <c r="O70" s="93"/>
      <c r="P70" s="99">
        <v>89500</v>
      </c>
      <c r="Q70" s="99"/>
      <c r="R70" s="99">
        <v>86215.9</v>
      </c>
      <c r="S70" s="99">
        <v>3284.1</v>
      </c>
      <c r="T70" s="105"/>
      <c r="U70" s="12"/>
      <c r="V70" s="12"/>
      <c r="W70" s="12"/>
      <c r="X70" s="106"/>
      <c r="Y70" s="99">
        <v>89500</v>
      </c>
      <c r="Z70" s="113"/>
      <c r="AA70" s="5" t="s">
        <v>48</v>
      </c>
      <c r="AB70" s="112" t="s">
        <v>112</v>
      </c>
      <c r="AC70" s="5" t="s">
        <v>49</v>
      </c>
      <c r="AD70" s="113" t="s">
        <v>113</v>
      </c>
      <c r="AE70" s="114">
        <v>13923018183</v>
      </c>
      <c r="AF70" s="106"/>
    </row>
    <row r="71" customFormat="1" ht="67.5" spans="1:32">
      <c r="A71" s="75">
        <v>67</v>
      </c>
      <c r="B71" s="117" t="s">
        <v>244</v>
      </c>
      <c r="C71" s="5" t="s">
        <v>40</v>
      </c>
      <c r="D71" s="5" t="s">
        <v>41</v>
      </c>
      <c r="E71" s="5" t="s">
        <v>42</v>
      </c>
      <c r="F71" s="5" t="s">
        <v>245</v>
      </c>
      <c r="G71" s="5">
        <v>2017</v>
      </c>
      <c r="H71" s="117" t="s">
        <v>246</v>
      </c>
      <c r="I71" s="126" t="s">
        <v>247</v>
      </c>
      <c r="J71" s="75">
        <v>2017</v>
      </c>
      <c r="K71" s="5" t="s">
        <v>248</v>
      </c>
      <c r="L71" s="5" t="s">
        <v>249</v>
      </c>
      <c r="M71" s="127"/>
      <c r="N71" s="127"/>
      <c r="O71" s="127"/>
      <c r="P71" s="128">
        <v>79880</v>
      </c>
      <c r="Q71" s="128"/>
      <c r="R71" s="128">
        <v>79880</v>
      </c>
      <c r="S71" s="128"/>
      <c r="T71" s="128"/>
      <c r="U71" s="128"/>
      <c r="V71" s="128"/>
      <c r="W71" s="128"/>
      <c r="X71" s="136"/>
      <c r="Y71" s="136">
        <v>79880</v>
      </c>
      <c r="Z71" s="128"/>
      <c r="AA71" s="128"/>
      <c r="AB71" s="6" t="s">
        <v>248</v>
      </c>
      <c r="AC71" s="6" t="s">
        <v>250</v>
      </c>
      <c r="AD71" s="6" t="s">
        <v>251</v>
      </c>
      <c r="AE71" s="141">
        <v>13727625269</v>
      </c>
      <c r="AF71" s="127"/>
    </row>
    <row r="72" customFormat="1" ht="67.5" spans="1:32">
      <c r="A72" s="75">
        <v>68</v>
      </c>
      <c r="B72" s="75" t="s">
        <v>252</v>
      </c>
      <c r="C72" s="5" t="s">
        <v>40</v>
      </c>
      <c r="D72" s="5" t="s">
        <v>41</v>
      </c>
      <c r="E72" s="5" t="s">
        <v>42</v>
      </c>
      <c r="F72" s="5" t="s">
        <v>245</v>
      </c>
      <c r="G72" s="5">
        <v>2017</v>
      </c>
      <c r="H72" s="75" t="s">
        <v>253</v>
      </c>
      <c r="I72" s="82" t="s">
        <v>254</v>
      </c>
      <c r="J72" s="75">
        <v>2017</v>
      </c>
      <c r="K72" s="5" t="s">
        <v>248</v>
      </c>
      <c r="L72" s="5" t="s">
        <v>249</v>
      </c>
      <c r="M72" s="127"/>
      <c r="N72" s="127"/>
      <c r="O72" s="127"/>
      <c r="P72" s="129">
        <v>94985</v>
      </c>
      <c r="Q72" s="128"/>
      <c r="R72" s="137">
        <v>94985</v>
      </c>
      <c r="S72" s="128"/>
      <c r="T72" s="128"/>
      <c r="U72" s="128"/>
      <c r="V72" s="128"/>
      <c r="W72" s="128"/>
      <c r="X72" s="136"/>
      <c r="Y72" s="136">
        <v>94985</v>
      </c>
      <c r="Z72" s="128"/>
      <c r="AA72" s="128"/>
      <c r="AB72" s="6" t="s">
        <v>248</v>
      </c>
      <c r="AC72" s="6" t="s">
        <v>250</v>
      </c>
      <c r="AD72" s="6" t="s">
        <v>251</v>
      </c>
      <c r="AE72" s="141">
        <v>13727625269</v>
      </c>
      <c r="AF72" s="127"/>
    </row>
    <row r="73" customFormat="1" ht="67.5" spans="1:32">
      <c r="A73" s="75">
        <v>69</v>
      </c>
      <c r="B73" s="75" t="s">
        <v>255</v>
      </c>
      <c r="C73" s="5" t="s">
        <v>40</v>
      </c>
      <c r="D73" s="5" t="s">
        <v>41</v>
      </c>
      <c r="E73" s="5" t="s">
        <v>42</v>
      </c>
      <c r="F73" s="5" t="s">
        <v>245</v>
      </c>
      <c r="G73" s="5">
        <v>2017</v>
      </c>
      <c r="H73" s="75" t="s">
        <v>256</v>
      </c>
      <c r="I73" s="82"/>
      <c r="J73" s="75">
        <v>2017</v>
      </c>
      <c r="K73" s="5" t="s">
        <v>248</v>
      </c>
      <c r="L73" s="5" t="s">
        <v>249</v>
      </c>
      <c r="M73" s="127"/>
      <c r="N73" s="127"/>
      <c r="O73" s="127"/>
      <c r="P73" s="128">
        <v>48500</v>
      </c>
      <c r="Q73" s="128"/>
      <c r="R73" s="128"/>
      <c r="S73" s="138"/>
      <c r="T73" s="128"/>
      <c r="U73" s="128">
        <v>48500</v>
      </c>
      <c r="V73" s="128"/>
      <c r="W73" s="128"/>
      <c r="X73" s="136"/>
      <c r="Y73" s="136">
        <v>48500</v>
      </c>
      <c r="Z73" s="128"/>
      <c r="AA73" s="128"/>
      <c r="AB73" s="6" t="s">
        <v>248</v>
      </c>
      <c r="AC73" s="6" t="s">
        <v>250</v>
      </c>
      <c r="AD73" s="6" t="s">
        <v>251</v>
      </c>
      <c r="AE73" s="141">
        <v>13727625269</v>
      </c>
      <c r="AF73" s="127"/>
    </row>
    <row r="74" customFormat="1" ht="67.5" spans="1:32">
      <c r="A74" s="75">
        <v>70</v>
      </c>
      <c r="B74" s="117" t="s">
        <v>257</v>
      </c>
      <c r="C74" s="5" t="s">
        <v>40</v>
      </c>
      <c r="D74" s="5" t="s">
        <v>41</v>
      </c>
      <c r="E74" s="5" t="s">
        <v>42</v>
      </c>
      <c r="F74" s="5" t="s">
        <v>245</v>
      </c>
      <c r="G74" s="5">
        <v>2017</v>
      </c>
      <c r="H74" s="118" t="s">
        <v>258</v>
      </c>
      <c r="I74" s="82"/>
      <c r="J74" s="75"/>
      <c r="K74" s="5" t="s">
        <v>248</v>
      </c>
      <c r="L74" s="5" t="s">
        <v>249</v>
      </c>
      <c r="M74" s="127"/>
      <c r="N74" s="127"/>
      <c r="O74" s="127"/>
      <c r="P74" s="128">
        <v>86981.56</v>
      </c>
      <c r="Q74" s="128"/>
      <c r="R74" s="128"/>
      <c r="S74" s="138"/>
      <c r="T74" s="128"/>
      <c r="U74" s="128">
        <v>86981.56</v>
      </c>
      <c r="V74" s="128"/>
      <c r="W74" s="128"/>
      <c r="X74" s="136"/>
      <c r="Y74" s="136">
        <v>86981.56</v>
      </c>
      <c r="Z74" s="128"/>
      <c r="AA74" s="128"/>
      <c r="AB74" s="6" t="s">
        <v>248</v>
      </c>
      <c r="AC74" s="6" t="s">
        <v>250</v>
      </c>
      <c r="AD74" s="6" t="s">
        <v>251</v>
      </c>
      <c r="AE74" s="141">
        <v>13727625269</v>
      </c>
      <c r="AF74" s="127"/>
    </row>
    <row r="75" customFormat="1" ht="67.5" spans="1:32">
      <c r="A75" s="75">
        <v>71</v>
      </c>
      <c r="B75" s="117" t="s">
        <v>259</v>
      </c>
      <c r="C75" s="5" t="s">
        <v>40</v>
      </c>
      <c r="D75" s="5" t="s">
        <v>41</v>
      </c>
      <c r="E75" s="5" t="s">
        <v>42</v>
      </c>
      <c r="F75" s="5" t="s">
        <v>245</v>
      </c>
      <c r="G75" s="5">
        <v>2017</v>
      </c>
      <c r="H75" s="75" t="s">
        <v>260</v>
      </c>
      <c r="I75" s="82" t="s">
        <v>261</v>
      </c>
      <c r="J75" s="75"/>
      <c r="K75" s="5" t="s">
        <v>248</v>
      </c>
      <c r="L75" s="5" t="s">
        <v>249</v>
      </c>
      <c r="M75" s="127"/>
      <c r="N75" s="127"/>
      <c r="O75" s="127"/>
      <c r="P75" s="128">
        <v>29000</v>
      </c>
      <c r="Q75" s="128"/>
      <c r="R75" s="128"/>
      <c r="S75" s="138"/>
      <c r="T75" s="128"/>
      <c r="U75" s="128">
        <v>29000</v>
      </c>
      <c r="V75" s="128"/>
      <c r="W75" s="128"/>
      <c r="X75" s="136"/>
      <c r="Y75" s="136">
        <v>29000</v>
      </c>
      <c r="Z75" s="128"/>
      <c r="AA75" s="128"/>
      <c r="AB75" s="6" t="s">
        <v>248</v>
      </c>
      <c r="AC75" s="6" t="s">
        <v>250</v>
      </c>
      <c r="AD75" s="6" t="s">
        <v>251</v>
      </c>
      <c r="AE75" s="141">
        <v>13727625269</v>
      </c>
      <c r="AF75" s="127"/>
    </row>
    <row r="76" customFormat="1" ht="67.5" spans="1:32">
      <c r="A76" s="75">
        <v>72</v>
      </c>
      <c r="B76" s="119" t="s">
        <v>262</v>
      </c>
      <c r="C76" s="5" t="s">
        <v>40</v>
      </c>
      <c r="D76" s="5" t="s">
        <v>41</v>
      </c>
      <c r="E76" s="5" t="s">
        <v>42</v>
      </c>
      <c r="F76" s="5" t="s">
        <v>245</v>
      </c>
      <c r="G76" s="5">
        <v>2017</v>
      </c>
      <c r="H76" s="75" t="s">
        <v>263</v>
      </c>
      <c r="I76" s="82" t="s">
        <v>264</v>
      </c>
      <c r="J76" s="75"/>
      <c r="K76" s="5" t="s">
        <v>248</v>
      </c>
      <c r="L76" s="5" t="s">
        <v>249</v>
      </c>
      <c r="M76" s="127"/>
      <c r="N76" s="127"/>
      <c r="O76" s="127"/>
      <c r="P76" s="128">
        <v>49818</v>
      </c>
      <c r="Q76" s="128"/>
      <c r="R76" s="128"/>
      <c r="S76" s="138"/>
      <c r="T76" s="128"/>
      <c r="U76" s="128">
        <v>49818</v>
      </c>
      <c r="V76" s="128"/>
      <c r="W76" s="128"/>
      <c r="X76" s="136"/>
      <c r="Y76" s="136">
        <v>49818</v>
      </c>
      <c r="Z76" s="128"/>
      <c r="AA76" s="128"/>
      <c r="AB76" s="6" t="s">
        <v>248</v>
      </c>
      <c r="AC76" s="6" t="s">
        <v>250</v>
      </c>
      <c r="AD76" s="6" t="s">
        <v>251</v>
      </c>
      <c r="AE76" s="141">
        <v>13727625269</v>
      </c>
      <c r="AF76" s="127"/>
    </row>
    <row r="77" customFormat="1" ht="67.5" spans="1:32">
      <c r="A77" s="75">
        <v>73</v>
      </c>
      <c r="B77" s="75" t="s">
        <v>265</v>
      </c>
      <c r="C77" s="5" t="s">
        <v>40</v>
      </c>
      <c r="D77" s="5" t="s">
        <v>41</v>
      </c>
      <c r="E77" s="5" t="s">
        <v>42</v>
      </c>
      <c r="F77" s="5" t="s">
        <v>245</v>
      </c>
      <c r="G77" s="5">
        <v>2017</v>
      </c>
      <c r="H77" s="75" t="s">
        <v>266</v>
      </c>
      <c r="I77" s="82"/>
      <c r="J77" s="75"/>
      <c r="K77" s="5" t="s">
        <v>248</v>
      </c>
      <c r="L77" s="5" t="s">
        <v>249</v>
      </c>
      <c r="M77" s="127"/>
      <c r="N77" s="127"/>
      <c r="O77" s="127"/>
      <c r="P77" s="128">
        <v>73674.5</v>
      </c>
      <c r="Q77" s="128"/>
      <c r="R77" s="128"/>
      <c r="S77" s="138"/>
      <c r="T77" s="128"/>
      <c r="U77" s="128">
        <v>73674.5</v>
      </c>
      <c r="V77" s="128"/>
      <c r="W77" s="128"/>
      <c r="X77" s="136"/>
      <c r="Y77" s="136">
        <v>73674.5</v>
      </c>
      <c r="Z77" s="128"/>
      <c r="AA77" s="128"/>
      <c r="AB77" s="6" t="s">
        <v>248</v>
      </c>
      <c r="AC77" s="6" t="s">
        <v>250</v>
      </c>
      <c r="AD77" s="6" t="s">
        <v>251</v>
      </c>
      <c r="AE77" s="141">
        <v>13727625269</v>
      </c>
      <c r="AF77" s="127"/>
    </row>
    <row r="78" customFormat="1" ht="67.5" spans="1:32">
      <c r="A78" s="75">
        <v>74</v>
      </c>
      <c r="B78" s="75" t="s">
        <v>267</v>
      </c>
      <c r="C78" s="5" t="s">
        <v>40</v>
      </c>
      <c r="D78" s="5" t="s">
        <v>41</v>
      </c>
      <c r="E78" s="5" t="s">
        <v>42</v>
      </c>
      <c r="F78" s="5" t="s">
        <v>245</v>
      </c>
      <c r="G78" s="5">
        <v>2017</v>
      </c>
      <c r="H78" s="75" t="s">
        <v>268</v>
      </c>
      <c r="I78" s="82" t="s">
        <v>269</v>
      </c>
      <c r="J78" s="75"/>
      <c r="K78" s="5" t="s">
        <v>248</v>
      </c>
      <c r="L78" s="5" t="s">
        <v>249</v>
      </c>
      <c r="M78" s="127"/>
      <c r="N78" s="127"/>
      <c r="O78" s="127"/>
      <c r="P78" s="128">
        <v>254313.08</v>
      </c>
      <c r="Q78" s="128"/>
      <c r="R78" s="128"/>
      <c r="S78" s="138"/>
      <c r="T78" s="128"/>
      <c r="U78" s="128">
        <v>254313.08</v>
      </c>
      <c r="V78" s="128"/>
      <c r="W78" s="128"/>
      <c r="X78" s="136"/>
      <c r="Y78" s="136">
        <v>254313.08</v>
      </c>
      <c r="Z78" s="128"/>
      <c r="AA78" s="128"/>
      <c r="AB78" s="6" t="s">
        <v>248</v>
      </c>
      <c r="AC78" s="6" t="s">
        <v>250</v>
      </c>
      <c r="AD78" s="6" t="s">
        <v>251</v>
      </c>
      <c r="AE78" s="141">
        <v>13727625269</v>
      </c>
      <c r="AF78" s="127"/>
    </row>
    <row r="79" customFormat="1" ht="67.5" spans="1:32">
      <c r="A79" s="75">
        <v>75</v>
      </c>
      <c r="B79" s="75" t="s">
        <v>270</v>
      </c>
      <c r="C79" s="5" t="s">
        <v>40</v>
      </c>
      <c r="D79" s="5" t="s">
        <v>41</v>
      </c>
      <c r="E79" s="5" t="s">
        <v>42</v>
      </c>
      <c r="F79" s="5" t="s">
        <v>245</v>
      </c>
      <c r="G79" s="5">
        <v>2017</v>
      </c>
      <c r="H79" s="75" t="s">
        <v>271</v>
      </c>
      <c r="I79" s="82"/>
      <c r="J79" s="75"/>
      <c r="K79" s="5" t="s">
        <v>248</v>
      </c>
      <c r="L79" s="5" t="s">
        <v>249</v>
      </c>
      <c r="M79" s="127"/>
      <c r="N79" s="127"/>
      <c r="O79" s="127"/>
      <c r="P79" s="128">
        <v>43336</v>
      </c>
      <c r="Q79" s="128"/>
      <c r="R79" s="128"/>
      <c r="S79" s="138"/>
      <c r="T79" s="128"/>
      <c r="U79" s="128">
        <v>43336</v>
      </c>
      <c r="V79" s="128"/>
      <c r="W79" s="128"/>
      <c r="X79" s="136"/>
      <c r="Y79" s="136">
        <v>43336</v>
      </c>
      <c r="Z79" s="128"/>
      <c r="AA79" s="128"/>
      <c r="AB79" s="6" t="s">
        <v>248</v>
      </c>
      <c r="AC79" s="6" t="s">
        <v>250</v>
      </c>
      <c r="AD79" s="6" t="s">
        <v>251</v>
      </c>
      <c r="AE79" s="141">
        <v>13727625269</v>
      </c>
      <c r="AF79" s="127"/>
    </row>
    <row r="80" customFormat="1" ht="67.5" spans="1:32">
      <c r="A80" s="75">
        <v>76</v>
      </c>
      <c r="B80" s="75" t="s">
        <v>272</v>
      </c>
      <c r="C80" s="5" t="s">
        <v>40</v>
      </c>
      <c r="D80" s="5" t="s">
        <v>41</v>
      </c>
      <c r="E80" s="5" t="s">
        <v>42</v>
      </c>
      <c r="F80" s="5" t="s">
        <v>245</v>
      </c>
      <c r="G80" s="5">
        <v>2017</v>
      </c>
      <c r="H80" s="75" t="s">
        <v>273</v>
      </c>
      <c r="I80" s="82"/>
      <c r="J80" s="75"/>
      <c r="K80" s="5" t="s">
        <v>248</v>
      </c>
      <c r="L80" s="5" t="s">
        <v>249</v>
      </c>
      <c r="M80" s="127"/>
      <c r="N80" s="127"/>
      <c r="O80" s="127"/>
      <c r="P80" s="128">
        <v>40223</v>
      </c>
      <c r="Q80" s="128"/>
      <c r="R80" s="128"/>
      <c r="S80" s="138"/>
      <c r="T80" s="128"/>
      <c r="U80" s="128">
        <v>40223</v>
      </c>
      <c r="V80" s="128"/>
      <c r="W80" s="128"/>
      <c r="X80" s="136"/>
      <c r="Y80" s="136">
        <v>40223</v>
      </c>
      <c r="Z80" s="128"/>
      <c r="AA80" s="128"/>
      <c r="AB80" s="6" t="s">
        <v>248</v>
      </c>
      <c r="AC80" s="6" t="s">
        <v>250</v>
      </c>
      <c r="AD80" s="6" t="s">
        <v>251</v>
      </c>
      <c r="AE80" s="141">
        <v>13727625269</v>
      </c>
      <c r="AF80" s="127"/>
    </row>
    <row r="81" customFormat="1" ht="67.5" spans="1:32">
      <c r="A81" s="75">
        <v>77</v>
      </c>
      <c r="B81" s="75" t="s">
        <v>274</v>
      </c>
      <c r="C81" s="5" t="s">
        <v>40</v>
      </c>
      <c r="D81" s="5" t="s">
        <v>41</v>
      </c>
      <c r="E81" s="5" t="s">
        <v>42</v>
      </c>
      <c r="F81" s="5" t="s">
        <v>245</v>
      </c>
      <c r="G81" s="5">
        <v>2017</v>
      </c>
      <c r="H81" s="75" t="s">
        <v>275</v>
      </c>
      <c r="I81" s="82" t="s">
        <v>276</v>
      </c>
      <c r="J81" s="75"/>
      <c r="K81" s="5" t="s">
        <v>248</v>
      </c>
      <c r="L81" s="5" t="s">
        <v>249</v>
      </c>
      <c r="M81" s="127"/>
      <c r="N81" s="127"/>
      <c r="O81" s="127"/>
      <c r="P81" s="128">
        <v>9998</v>
      </c>
      <c r="Q81" s="128"/>
      <c r="R81" s="128"/>
      <c r="S81" s="138"/>
      <c r="T81" s="128"/>
      <c r="U81" s="128">
        <v>9998</v>
      </c>
      <c r="V81" s="128"/>
      <c r="W81" s="128"/>
      <c r="X81" s="136"/>
      <c r="Y81" s="136">
        <v>9998</v>
      </c>
      <c r="Z81" s="128"/>
      <c r="AA81" s="128"/>
      <c r="AB81" s="6" t="s">
        <v>248</v>
      </c>
      <c r="AC81" s="6" t="s">
        <v>250</v>
      </c>
      <c r="AD81" s="6" t="s">
        <v>251</v>
      </c>
      <c r="AE81" s="141">
        <v>13727625269</v>
      </c>
      <c r="AF81" s="127"/>
    </row>
    <row r="82" customFormat="1" ht="67.5" spans="1:32">
      <c r="A82" s="75">
        <v>78</v>
      </c>
      <c r="B82" s="117" t="s">
        <v>277</v>
      </c>
      <c r="C82" s="5" t="s">
        <v>40</v>
      </c>
      <c r="D82" s="5" t="s">
        <v>41</v>
      </c>
      <c r="E82" s="5" t="s">
        <v>42</v>
      </c>
      <c r="F82" s="5" t="s">
        <v>245</v>
      </c>
      <c r="G82" s="5">
        <v>2017</v>
      </c>
      <c r="H82" s="75" t="s">
        <v>278</v>
      </c>
      <c r="I82" s="82" t="s">
        <v>279</v>
      </c>
      <c r="J82" s="75"/>
      <c r="K82" s="5" t="s">
        <v>248</v>
      </c>
      <c r="L82" s="5" t="s">
        <v>249</v>
      </c>
      <c r="M82" s="127"/>
      <c r="N82" s="127"/>
      <c r="O82" s="127"/>
      <c r="P82" s="128">
        <v>187643</v>
      </c>
      <c r="Q82" s="128"/>
      <c r="R82" s="128"/>
      <c r="S82" s="138"/>
      <c r="T82" s="128"/>
      <c r="U82" s="128">
        <v>187643</v>
      </c>
      <c r="V82" s="128"/>
      <c r="W82" s="128"/>
      <c r="X82" s="136"/>
      <c r="Y82" s="136">
        <v>187643</v>
      </c>
      <c r="Z82" s="128"/>
      <c r="AA82" s="128"/>
      <c r="AB82" s="6" t="s">
        <v>248</v>
      </c>
      <c r="AC82" s="6" t="s">
        <v>250</v>
      </c>
      <c r="AD82" s="6" t="s">
        <v>251</v>
      </c>
      <c r="AE82" s="141">
        <v>13727625269</v>
      </c>
      <c r="AF82" s="127"/>
    </row>
    <row r="83" customFormat="1" ht="67.5" spans="1:32">
      <c r="A83" s="75">
        <v>79</v>
      </c>
      <c r="B83" s="117" t="s">
        <v>280</v>
      </c>
      <c r="C83" s="5" t="s">
        <v>40</v>
      </c>
      <c r="D83" s="5" t="s">
        <v>41</v>
      </c>
      <c r="E83" s="5" t="s">
        <v>42</v>
      </c>
      <c r="F83" s="5" t="s">
        <v>245</v>
      </c>
      <c r="G83" s="5">
        <v>2017</v>
      </c>
      <c r="H83" s="75" t="s">
        <v>281</v>
      </c>
      <c r="I83" s="82" t="s">
        <v>282</v>
      </c>
      <c r="J83" s="75"/>
      <c r="K83" s="5" t="s">
        <v>248</v>
      </c>
      <c r="L83" s="5" t="s">
        <v>249</v>
      </c>
      <c r="M83" s="127"/>
      <c r="N83" s="127"/>
      <c r="O83" s="127"/>
      <c r="P83" s="128">
        <v>96928.15</v>
      </c>
      <c r="Q83" s="128"/>
      <c r="R83" s="128"/>
      <c r="S83" s="138"/>
      <c r="T83" s="128"/>
      <c r="U83" s="128">
        <v>96928.15</v>
      </c>
      <c r="V83" s="128"/>
      <c r="W83" s="128"/>
      <c r="X83" s="136"/>
      <c r="Y83" s="136">
        <v>96928.15</v>
      </c>
      <c r="Z83" s="128"/>
      <c r="AA83" s="128"/>
      <c r="AB83" s="6" t="s">
        <v>248</v>
      </c>
      <c r="AC83" s="6" t="s">
        <v>250</v>
      </c>
      <c r="AD83" s="6" t="s">
        <v>251</v>
      </c>
      <c r="AE83" s="141">
        <v>13727625269</v>
      </c>
      <c r="AF83" s="127"/>
    </row>
    <row r="84" customFormat="1" ht="67.5" spans="1:32">
      <c r="A84" s="75">
        <v>80</v>
      </c>
      <c r="B84" s="75" t="s">
        <v>283</v>
      </c>
      <c r="C84" s="5" t="s">
        <v>40</v>
      </c>
      <c r="D84" s="5" t="s">
        <v>41</v>
      </c>
      <c r="E84" s="5" t="s">
        <v>42</v>
      </c>
      <c r="F84" s="5" t="s">
        <v>245</v>
      </c>
      <c r="G84" s="5">
        <v>2017</v>
      </c>
      <c r="H84" s="75" t="s">
        <v>284</v>
      </c>
      <c r="I84" s="82" t="s">
        <v>261</v>
      </c>
      <c r="J84" s="75"/>
      <c r="K84" s="5" t="s">
        <v>248</v>
      </c>
      <c r="L84" s="5" t="s">
        <v>249</v>
      </c>
      <c r="M84" s="127"/>
      <c r="N84" s="127"/>
      <c r="O84" s="127"/>
      <c r="P84" s="128">
        <v>2300</v>
      </c>
      <c r="Q84" s="128"/>
      <c r="R84" s="128"/>
      <c r="S84" s="138"/>
      <c r="T84" s="128"/>
      <c r="U84" s="128">
        <v>2300</v>
      </c>
      <c r="V84" s="128"/>
      <c r="W84" s="128"/>
      <c r="X84" s="136"/>
      <c r="Y84" s="136">
        <v>2300</v>
      </c>
      <c r="Z84" s="128"/>
      <c r="AA84" s="128"/>
      <c r="AB84" s="6" t="s">
        <v>248</v>
      </c>
      <c r="AC84" s="6" t="s">
        <v>250</v>
      </c>
      <c r="AD84" s="6" t="s">
        <v>251</v>
      </c>
      <c r="AE84" s="141">
        <v>13727625269</v>
      </c>
      <c r="AF84" s="127"/>
    </row>
    <row r="85" customFormat="1" ht="67.5" spans="1:32">
      <c r="A85" s="75">
        <v>81</v>
      </c>
      <c r="B85" s="75" t="s">
        <v>285</v>
      </c>
      <c r="C85" s="5" t="s">
        <v>40</v>
      </c>
      <c r="D85" s="5" t="s">
        <v>41</v>
      </c>
      <c r="E85" s="5" t="s">
        <v>42</v>
      </c>
      <c r="F85" s="5" t="s">
        <v>245</v>
      </c>
      <c r="G85" s="5">
        <v>2017</v>
      </c>
      <c r="H85" s="75" t="s">
        <v>286</v>
      </c>
      <c r="I85" s="82"/>
      <c r="J85" s="75"/>
      <c r="K85" s="5" t="s">
        <v>248</v>
      </c>
      <c r="L85" s="5" t="s">
        <v>249</v>
      </c>
      <c r="M85" s="127"/>
      <c r="N85" s="127"/>
      <c r="O85" s="127"/>
      <c r="P85" s="128">
        <v>93045.8</v>
      </c>
      <c r="Q85" s="128"/>
      <c r="R85" s="128"/>
      <c r="S85" s="138"/>
      <c r="T85" s="128"/>
      <c r="U85" s="128">
        <v>93045.8</v>
      </c>
      <c r="V85" s="128"/>
      <c r="W85" s="128"/>
      <c r="X85" s="136"/>
      <c r="Y85" s="136">
        <v>93045.8</v>
      </c>
      <c r="Z85" s="128"/>
      <c r="AA85" s="128"/>
      <c r="AB85" s="6" t="s">
        <v>248</v>
      </c>
      <c r="AC85" s="6" t="s">
        <v>250</v>
      </c>
      <c r="AD85" s="6" t="s">
        <v>251</v>
      </c>
      <c r="AE85" s="141">
        <v>13727625269</v>
      </c>
      <c r="AF85" s="127"/>
    </row>
    <row r="86" customFormat="1" ht="67.5" spans="1:32">
      <c r="A86" s="75">
        <v>82</v>
      </c>
      <c r="B86" s="119" t="s">
        <v>287</v>
      </c>
      <c r="C86" s="5" t="s">
        <v>40</v>
      </c>
      <c r="D86" s="5" t="s">
        <v>41</v>
      </c>
      <c r="E86" s="5" t="s">
        <v>42</v>
      </c>
      <c r="F86" s="5" t="s">
        <v>245</v>
      </c>
      <c r="G86" s="5">
        <v>2017</v>
      </c>
      <c r="H86" s="75" t="s">
        <v>288</v>
      </c>
      <c r="I86" s="82" t="s">
        <v>289</v>
      </c>
      <c r="J86" s="75"/>
      <c r="K86" s="5" t="s">
        <v>248</v>
      </c>
      <c r="L86" s="5" t="s">
        <v>249</v>
      </c>
      <c r="M86" s="127"/>
      <c r="N86" s="127"/>
      <c r="O86" s="127"/>
      <c r="P86" s="128">
        <v>5600</v>
      </c>
      <c r="Q86" s="128"/>
      <c r="R86" s="128"/>
      <c r="S86" s="138"/>
      <c r="T86" s="128"/>
      <c r="U86" s="128">
        <v>5600</v>
      </c>
      <c r="V86" s="128"/>
      <c r="W86" s="128"/>
      <c r="X86" s="136"/>
      <c r="Y86" s="136">
        <v>5600</v>
      </c>
      <c r="Z86" s="128"/>
      <c r="AA86" s="128"/>
      <c r="AB86" s="6" t="s">
        <v>248</v>
      </c>
      <c r="AC86" s="6" t="s">
        <v>250</v>
      </c>
      <c r="AD86" s="6" t="s">
        <v>251</v>
      </c>
      <c r="AE86" s="141">
        <v>13727625269</v>
      </c>
      <c r="AF86" s="127"/>
    </row>
    <row r="87" customFormat="1" ht="67.5" spans="1:32">
      <c r="A87" s="75">
        <v>83</v>
      </c>
      <c r="B87" s="75" t="s">
        <v>290</v>
      </c>
      <c r="C87" s="5" t="s">
        <v>40</v>
      </c>
      <c r="D87" s="5" t="s">
        <v>41</v>
      </c>
      <c r="E87" s="5" t="s">
        <v>42</v>
      </c>
      <c r="F87" s="5" t="s">
        <v>245</v>
      </c>
      <c r="G87" s="5">
        <v>2017</v>
      </c>
      <c r="H87" s="75" t="s">
        <v>291</v>
      </c>
      <c r="I87" s="82" t="s">
        <v>292</v>
      </c>
      <c r="J87" s="75"/>
      <c r="K87" s="5" t="s">
        <v>248</v>
      </c>
      <c r="L87" s="5" t="s">
        <v>249</v>
      </c>
      <c r="M87" s="127"/>
      <c r="N87" s="127"/>
      <c r="O87" s="127"/>
      <c r="P87" s="128">
        <v>29760</v>
      </c>
      <c r="Q87" s="128"/>
      <c r="R87" s="128"/>
      <c r="S87" s="138"/>
      <c r="T87" s="128"/>
      <c r="U87" s="128">
        <v>29760</v>
      </c>
      <c r="V87" s="128"/>
      <c r="W87" s="128"/>
      <c r="X87" s="136"/>
      <c r="Y87" s="136">
        <v>29760</v>
      </c>
      <c r="Z87" s="128"/>
      <c r="AA87" s="128"/>
      <c r="AB87" s="6" t="s">
        <v>248</v>
      </c>
      <c r="AC87" s="6" t="s">
        <v>250</v>
      </c>
      <c r="AD87" s="6" t="s">
        <v>251</v>
      </c>
      <c r="AE87" s="141">
        <v>13727625269</v>
      </c>
      <c r="AF87" s="127"/>
    </row>
    <row r="88" customFormat="1" ht="67.5" spans="1:32">
      <c r="A88" s="75">
        <v>84</v>
      </c>
      <c r="B88" s="75" t="s">
        <v>293</v>
      </c>
      <c r="C88" s="5" t="s">
        <v>40</v>
      </c>
      <c r="D88" s="5" t="s">
        <v>41</v>
      </c>
      <c r="E88" s="5" t="s">
        <v>42</v>
      </c>
      <c r="F88" s="5" t="s">
        <v>245</v>
      </c>
      <c r="G88" s="5">
        <v>2018</v>
      </c>
      <c r="H88" s="75" t="s">
        <v>294</v>
      </c>
      <c r="I88" s="82" t="s">
        <v>295</v>
      </c>
      <c r="J88" s="75"/>
      <c r="K88" s="5" t="s">
        <v>248</v>
      </c>
      <c r="L88" s="5" t="s">
        <v>249</v>
      </c>
      <c r="M88" s="127"/>
      <c r="N88" s="127"/>
      <c r="O88" s="127"/>
      <c r="P88" s="128">
        <v>99317.92</v>
      </c>
      <c r="Q88" s="128"/>
      <c r="R88" s="128"/>
      <c r="S88" s="138"/>
      <c r="T88" s="128"/>
      <c r="U88" s="128">
        <v>99317.92</v>
      </c>
      <c r="V88" s="128"/>
      <c r="W88" s="128"/>
      <c r="X88" s="136"/>
      <c r="Y88" s="136">
        <v>99317.92</v>
      </c>
      <c r="Z88" s="128"/>
      <c r="AA88" s="128"/>
      <c r="AB88" s="6" t="s">
        <v>248</v>
      </c>
      <c r="AC88" s="6" t="s">
        <v>250</v>
      </c>
      <c r="AD88" s="6" t="s">
        <v>251</v>
      </c>
      <c r="AE88" s="141">
        <v>13727625269</v>
      </c>
      <c r="AF88" s="127"/>
    </row>
    <row r="89" customFormat="1" ht="67.5" spans="1:32">
      <c r="A89" s="75">
        <v>85</v>
      </c>
      <c r="B89" s="75" t="s">
        <v>296</v>
      </c>
      <c r="C89" s="5" t="s">
        <v>40</v>
      </c>
      <c r="D89" s="5" t="s">
        <v>41</v>
      </c>
      <c r="E89" s="5" t="s">
        <v>42</v>
      </c>
      <c r="F89" s="5" t="s">
        <v>245</v>
      </c>
      <c r="G89" s="5">
        <v>2018</v>
      </c>
      <c r="H89" s="75" t="s">
        <v>297</v>
      </c>
      <c r="I89" s="82"/>
      <c r="J89" s="75"/>
      <c r="K89" s="5" t="s">
        <v>248</v>
      </c>
      <c r="L89" s="5" t="s">
        <v>249</v>
      </c>
      <c r="M89" s="127"/>
      <c r="N89" s="127"/>
      <c r="O89" s="127"/>
      <c r="P89" s="129">
        <f>SUM(U89:V89)</f>
        <v>445085.22</v>
      </c>
      <c r="Q89" s="128"/>
      <c r="R89" s="128"/>
      <c r="S89" s="138"/>
      <c r="T89" s="128"/>
      <c r="U89" s="129">
        <v>341388.22</v>
      </c>
      <c r="V89" s="129">
        <v>103697</v>
      </c>
      <c r="W89" s="128"/>
      <c r="X89" s="136"/>
      <c r="Y89" s="136">
        <v>445085.22</v>
      </c>
      <c r="Z89" s="128"/>
      <c r="AA89" s="128"/>
      <c r="AB89" s="6" t="s">
        <v>248</v>
      </c>
      <c r="AC89" s="6" t="s">
        <v>250</v>
      </c>
      <c r="AD89" s="6" t="s">
        <v>251</v>
      </c>
      <c r="AE89" s="141">
        <v>13727625269</v>
      </c>
      <c r="AF89" s="127"/>
    </row>
    <row r="90" customFormat="1" ht="67.5" spans="1:32">
      <c r="A90" s="75">
        <v>86</v>
      </c>
      <c r="B90" s="75" t="s">
        <v>298</v>
      </c>
      <c r="C90" s="5" t="s">
        <v>40</v>
      </c>
      <c r="D90" s="5" t="s">
        <v>41</v>
      </c>
      <c r="E90" s="5" t="s">
        <v>42</v>
      </c>
      <c r="F90" s="5" t="s">
        <v>245</v>
      </c>
      <c r="G90" s="5">
        <v>2019</v>
      </c>
      <c r="H90" s="75" t="s">
        <v>299</v>
      </c>
      <c r="I90" s="82"/>
      <c r="J90" s="75"/>
      <c r="K90" s="5" t="s">
        <v>248</v>
      </c>
      <c r="L90" s="5" t="s">
        <v>249</v>
      </c>
      <c r="M90" s="127"/>
      <c r="N90" s="127"/>
      <c r="O90" s="127"/>
      <c r="P90" s="128">
        <v>138191.56</v>
      </c>
      <c r="Q90" s="128"/>
      <c r="R90" s="128"/>
      <c r="S90" s="138"/>
      <c r="T90" s="128"/>
      <c r="U90" s="128">
        <v>138191.56</v>
      </c>
      <c r="V90" s="128"/>
      <c r="W90" s="128"/>
      <c r="X90" s="136"/>
      <c r="Y90" s="136">
        <v>138191.56</v>
      </c>
      <c r="Z90" s="128"/>
      <c r="AA90" s="128"/>
      <c r="AB90" s="6" t="s">
        <v>248</v>
      </c>
      <c r="AC90" s="6" t="s">
        <v>250</v>
      </c>
      <c r="AD90" s="6" t="s">
        <v>251</v>
      </c>
      <c r="AE90" s="141">
        <v>13727625269</v>
      </c>
      <c r="AF90" s="127"/>
    </row>
    <row r="91" customFormat="1" ht="67.5" spans="1:32">
      <c r="A91" s="75">
        <v>87</v>
      </c>
      <c r="B91" s="75" t="s">
        <v>300</v>
      </c>
      <c r="C91" s="5" t="s">
        <v>40</v>
      </c>
      <c r="D91" s="5" t="s">
        <v>41</v>
      </c>
      <c r="E91" s="5" t="s">
        <v>42</v>
      </c>
      <c r="F91" s="5" t="s">
        <v>245</v>
      </c>
      <c r="G91" s="5">
        <v>2019</v>
      </c>
      <c r="H91" s="75" t="s">
        <v>301</v>
      </c>
      <c r="I91" s="82"/>
      <c r="J91" s="75"/>
      <c r="K91" s="5" t="s">
        <v>248</v>
      </c>
      <c r="L91" s="5" t="s">
        <v>249</v>
      </c>
      <c r="M91" s="127"/>
      <c r="N91" s="127"/>
      <c r="O91" s="127"/>
      <c r="P91" s="128">
        <v>176834.26</v>
      </c>
      <c r="Q91" s="128"/>
      <c r="R91" s="128"/>
      <c r="S91" s="138"/>
      <c r="T91" s="128"/>
      <c r="U91" s="128">
        <v>176834.26</v>
      </c>
      <c r="V91" s="128"/>
      <c r="W91" s="128"/>
      <c r="X91" s="136"/>
      <c r="Y91" s="136">
        <v>176834.26</v>
      </c>
      <c r="Z91" s="128"/>
      <c r="AA91" s="128"/>
      <c r="AB91" s="6" t="s">
        <v>248</v>
      </c>
      <c r="AC91" s="6" t="s">
        <v>250</v>
      </c>
      <c r="AD91" s="6" t="s">
        <v>251</v>
      </c>
      <c r="AE91" s="141">
        <v>13727625269</v>
      </c>
      <c r="AF91" s="127"/>
    </row>
    <row r="92" customFormat="1" ht="67.5" spans="1:32">
      <c r="A92" s="75">
        <v>88</v>
      </c>
      <c r="B92" s="75" t="s">
        <v>302</v>
      </c>
      <c r="C92" s="5" t="s">
        <v>40</v>
      </c>
      <c r="D92" s="5" t="s">
        <v>41</v>
      </c>
      <c r="E92" s="5" t="s">
        <v>42</v>
      </c>
      <c r="F92" s="5" t="s">
        <v>245</v>
      </c>
      <c r="G92" s="5">
        <v>2018</v>
      </c>
      <c r="H92" s="75" t="s">
        <v>303</v>
      </c>
      <c r="I92" s="82" t="s">
        <v>304</v>
      </c>
      <c r="J92" s="75"/>
      <c r="K92" s="5" t="s">
        <v>248</v>
      </c>
      <c r="L92" s="5" t="s">
        <v>249</v>
      </c>
      <c r="M92" s="127"/>
      <c r="N92" s="127"/>
      <c r="O92" s="127"/>
      <c r="P92" s="128">
        <v>27210</v>
      </c>
      <c r="Q92" s="128"/>
      <c r="R92" s="128"/>
      <c r="S92" s="138"/>
      <c r="T92" s="128"/>
      <c r="U92" s="128"/>
      <c r="V92" s="128">
        <v>27210</v>
      </c>
      <c r="W92" s="128"/>
      <c r="X92" s="136"/>
      <c r="Y92" s="136">
        <v>27210</v>
      </c>
      <c r="Z92" s="128"/>
      <c r="AA92" s="128"/>
      <c r="AB92" s="6" t="s">
        <v>248</v>
      </c>
      <c r="AC92" s="6" t="s">
        <v>250</v>
      </c>
      <c r="AD92" s="6" t="s">
        <v>251</v>
      </c>
      <c r="AE92" s="141">
        <v>13727625269</v>
      </c>
      <c r="AF92" s="127"/>
    </row>
    <row r="93" customFormat="1" ht="67.5" spans="1:32">
      <c r="A93" s="75">
        <v>89</v>
      </c>
      <c r="B93" s="75" t="s">
        <v>305</v>
      </c>
      <c r="C93" s="5" t="s">
        <v>40</v>
      </c>
      <c r="D93" s="5" t="s">
        <v>41</v>
      </c>
      <c r="E93" s="5" t="s">
        <v>42</v>
      </c>
      <c r="F93" s="5" t="s">
        <v>245</v>
      </c>
      <c r="G93" s="5">
        <v>2018</v>
      </c>
      <c r="H93" s="75" t="s">
        <v>306</v>
      </c>
      <c r="I93" s="82"/>
      <c r="J93" s="75"/>
      <c r="K93" s="5" t="s">
        <v>248</v>
      </c>
      <c r="L93" s="5" t="s">
        <v>249</v>
      </c>
      <c r="M93" s="127"/>
      <c r="N93" s="127"/>
      <c r="O93" s="127"/>
      <c r="P93" s="128">
        <v>41569.18</v>
      </c>
      <c r="Q93" s="128"/>
      <c r="R93" s="128"/>
      <c r="S93" s="138"/>
      <c r="T93" s="128"/>
      <c r="U93" s="128"/>
      <c r="V93" s="128">
        <v>41569.18</v>
      </c>
      <c r="W93" s="128"/>
      <c r="X93" s="136"/>
      <c r="Y93" s="136">
        <v>41569.18</v>
      </c>
      <c r="Z93" s="128"/>
      <c r="AA93" s="128"/>
      <c r="AB93" s="6" t="s">
        <v>248</v>
      </c>
      <c r="AC93" s="6" t="s">
        <v>250</v>
      </c>
      <c r="AD93" s="6" t="s">
        <v>251</v>
      </c>
      <c r="AE93" s="141">
        <v>13727625269</v>
      </c>
      <c r="AF93" s="127"/>
    </row>
    <row r="94" customFormat="1" ht="67.5" spans="1:32">
      <c r="A94" s="75">
        <v>90</v>
      </c>
      <c r="B94" s="119" t="s">
        <v>307</v>
      </c>
      <c r="C94" s="5" t="s">
        <v>40</v>
      </c>
      <c r="D94" s="5" t="s">
        <v>41</v>
      </c>
      <c r="E94" s="5" t="s">
        <v>42</v>
      </c>
      <c r="F94" s="5" t="s">
        <v>245</v>
      </c>
      <c r="G94" s="5">
        <v>2018</v>
      </c>
      <c r="H94" s="75" t="s">
        <v>308</v>
      </c>
      <c r="I94" s="82" t="s">
        <v>309</v>
      </c>
      <c r="J94" s="75"/>
      <c r="K94" s="5" t="s">
        <v>248</v>
      </c>
      <c r="L94" s="5" t="s">
        <v>249</v>
      </c>
      <c r="M94" s="127"/>
      <c r="N94" s="127"/>
      <c r="O94" s="127"/>
      <c r="P94" s="128">
        <v>14740</v>
      </c>
      <c r="Q94" s="128"/>
      <c r="R94" s="128"/>
      <c r="S94" s="128"/>
      <c r="T94" s="128"/>
      <c r="U94" s="128"/>
      <c r="V94" s="128">
        <v>14740</v>
      </c>
      <c r="W94" s="128"/>
      <c r="X94" s="136"/>
      <c r="Y94" s="136">
        <v>14740</v>
      </c>
      <c r="Z94" s="128"/>
      <c r="AA94" s="128"/>
      <c r="AB94" s="6" t="s">
        <v>248</v>
      </c>
      <c r="AC94" s="6" t="s">
        <v>250</v>
      </c>
      <c r="AD94" s="6" t="s">
        <v>251</v>
      </c>
      <c r="AE94" s="141">
        <v>13727625269</v>
      </c>
      <c r="AF94" s="127"/>
    </row>
    <row r="95" customFormat="1" ht="67.5" spans="1:32">
      <c r="A95" s="75">
        <v>91</v>
      </c>
      <c r="B95" s="75" t="s">
        <v>310</v>
      </c>
      <c r="C95" s="5" t="s">
        <v>40</v>
      </c>
      <c r="D95" s="5" t="s">
        <v>41</v>
      </c>
      <c r="E95" s="5" t="s">
        <v>42</v>
      </c>
      <c r="F95" s="5" t="s">
        <v>245</v>
      </c>
      <c r="G95" s="5">
        <v>2018</v>
      </c>
      <c r="H95" s="75" t="s">
        <v>311</v>
      </c>
      <c r="I95" s="82" t="s">
        <v>312</v>
      </c>
      <c r="J95" s="75"/>
      <c r="K95" s="5" t="s">
        <v>248</v>
      </c>
      <c r="L95" s="5" t="s">
        <v>249</v>
      </c>
      <c r="M95" s="127"/>
      <c r="N95" s="127"/>
      <c r="O95" s="127"/>
      <c r="P95" s="128">
        <v>26048</v>
      </c>
      <c r="Q95" s="128"/>
      <c r="R95" s="128"/>
      <c r="S95" s="128"/>
      <c r="T95" s="128"/>
      <c r="U95" s="128"/>
      <c r="V95" s="128">
        <v>26048</v>
      </c>
      <c r="W95" s="128"/>
      <c r="X95" s="136"/>
      <c r="Y95" s="136">
        <v>26048</v>
      </c>
      <c r="Z95" s="128"/>
      <c r="AA95" s="128"/>
      <c r="AB95" s="6" t="s">
        <v>248</v>
      </c>
      <c r="AC95" s="6" t="s">
        <v>250</v>
      </c>
      <c r="AD95" s="6" t="s">
        <v>251</v>
      </c>
      <c r="AE95" s="141">
        <v>13727625269</v>
      </c>
      <c r="AF95" s="127"/>
    </row>
    <row r="96" customFormat="1" ht="67.5" spans="1:32">
      <c r="A96" s="75">
        <v>92</v>
      </c>
      <c r="B96" s="75" t="s">
        <v>313</v>
      </c>
      <c r="C96" s="5" t="s">
        <v>40</v>
      </c>
      <c r="D96" s="5" t="s">
        <v>41</v>
      </c>
      <c r="E96" s="5" t="s">
        <v>42</v>
      </c>
      <c r="F96" s="5" t="s">
        <v>245</v>
      </c>
      <c r="G96" s="5">
        <v>2020</v>
      </c>
      <c r="H96" s="75" t="s">
        <v>314</v>
      </c>
      <c r="I96" s="82"/>
      <c r="J96" s="75"/>
      <c r="K96" s="5" t="s">
        <v>248</v>
      </c>
      <c r="L96" s="5" t="s">
        <v>249</v>
      </c>
      <c r="M96" s="127"/>
      <c r="N96" s="127"/>
      <c r="O96" s="127"/>
      <c r="P96" s="128">
        <v>25092</v>
      </c>
      <c r="Q96" s="128">
        <v>25092</v>
      </c>
      <c r="R96" s="128"/>
      <c r="S96" s="139"/>
      <c r="T96" s="128"/>
      <c r="U96" s="128"/>
      <c r="V96" s="128"/>
      <c r="W96" s="128"/>
      <c r="X96" s="136"/>
      <c r="Y96" s="136">
        <v>25092</v>
      </c>
      <c r="Z96" s="128"/>
      <c r="AA96" s="128"/>
      <c r="AB96" s="6" t="s">
        <v>248</v>
      </c>
      <c r="AC96" s="6" t="s">
        <v>250</v>
      </c>
      <c r="AD96" s="6" t="s">
        <v>251</v>
      </c>
      <c r="AE96" s="141">
        <v>13727625269</v>
      </c>
      <c r="AF96" s="127"/>
    </row>
    <row r="97" customFormat="1" ht="67.5" spans="1:32">
      <c r="A97" s="75">
        <v>93</v>
      </c>
      <c r="B97" s="75" t="s">
        <v>315</v>
      </c>
      <c r="C97" s="5" t="s">
        <v>40</v>
      </c>
      <c r="D97" s="5" t="s">
        <v>41</v>
      </c>
      <c r="E97" s="5" t="s">
        <v>42</v>
      </c>
      <c r="F97" s="5" t="s">
        <v>245</v>
      </c>
      <c r="G97" s="5">
        <v>2020</v>
      </c>
      <c r="H97" s="75" t="s">
        <v>316</v>
      </c>
      <c r="I97" s="82"/>
      <c r="J97" s="75"/>
      <c r="K97" s="5" t="s">
        <v>248</v>
      </c>
      <c r="L97" s="5" t="s">
        <v>249</v>
      </c>
      <c r="M97" s="127"/>
      <c r="N97" s="127"/>
      <c r="O97" s="127"/>
      <c r="P97" s="128">
        <v>97845</v>
      </c>
      <c r="Q97" s="128"/>
      <c r="R97" s="128"/>
      <c r="S97" s="128"/>
      <c r="T97" s="128"/>
      <c r="U97" s="128">
        <v>97845</v>
      </c>
      <c r="V97" s="128"/>
      <c r="W97" s="128"/>
      <c r="X97" s="136"/>
      <c r="Y97" s="136">
        <v>97845</v>
      </c>
      <c r="Z97" s="128"/>
      <c r="AA97" s="128"/>
      <c r="AB97" s="6" t="s">
        <v>248</v>
      </c>
      <c r="AC97" s="6" t="s">
        <v>250</v>
      </c>
      <c r="AD97" s="6" t="s">
        <v>251</v>
      </c>
      <c r="AE97" s="141">
        <v>13727625269</v>
      </c>
      <c r="AF97" s="127"/>
    </row>
    <row r="98" customFormat="1" ht="67.5" spans="1:32">
      <c r="A98" s="75">
        <v>94</v>
      </c>
      <c r="B98" s="75" t="s">
        <v>317</v>
      </c>
      <c r="C98" s="5" t="s">
        <v>40</v>
      </c>
      <c r="D98" s="5" t="s">
        <v>41</v>
      </c>
      <c r="E98" s="5" t="s">
        <v>42</v>
      </c>
      <c r="F98" s="5" t="s">
        <v>245</v>
      </c>
      <c r="G98" s="5">
        <v>2020</v>
      </c>
      <c r="H98" s="75" t="s">
        <v>318</v>
      </c>
      <c r="I98" s="82"/>
      <c r="J98" s="75"/>
      <c r="K98" s="5" t="s">
        <v>248</v>
      </c>
      <c r="L98" s="5" t="s">
        <v>249</v>
      </c>
      <c r="M98" s="127"/>
      <c r="N98" s="127"/>
      <c r="O98" s="127"/>
      <c r="P98" s="6">
        <f>SUM(U98:V98)</f>
        <v>166553.95</v>
      </c>
      <c r="Q98" s="128"/>
      <c r="R98" s="128"/>
      <c r="S98" s="128"/>
      <c r="T98" s="128"/>
      <c r="U98" s="128">
        <v>126553.95</v>
      </c>
      <c r="V98" s="128">
        <v>40000</v>
      </c>
      <c r="W98" s="128"/>
      <c r="X98" s="136"/>
      <c r="Y98" s="136">
        <v>166553.95</v>
      </c>
      <c r="Z98" s="128"/>
      <c r="AA98" s="128"/>
      <c r="AB98" s="6" t="s">
        <v>248</v>
      </c>
      <c r="AC98" s="6" t="s">
        <v>250</v>
      </c>
      <c r="AD98" s="6" t="s">
        <v>251</v>
      </c>
      <c r="AE98" s="141">
        <v>13727625269</v>
      </c>
      <c r="AF98" s="127"/>
    </row>
    <row r="99" customFormat="1" ht="67.5" spans="1:32">
      <c r="A99" s="75">
        <v>95</v>
      </c>
      <c r="B99" s="75" t="s">
        <v>319</v>
      </c>
      <c r="C99" s="5" t="s">
        <v>40</v>
      </c>
      <c r="D99" s="5" t="s">
        <v>41</v>
      </c>
      <c r="E99" s="5" t="s">
        <v>42</v>
      </c>
      <c r="F99" s="5" t="s">
        <v>245</v>
      </c>
      <c r="G99" s="5">
        <v>2020</v>
      </c>
      <c r="H99" s="75" t="s">
        <v>320</v>
      </c>
      <c r="I99" s="82"/>
      <c r="J99" s="75"/>
      <c r="K99" s="5" t="s">
        <v>248</v>
      </c>
      <c r="L99" s="5" t="s">
        <v>249</v>
      </c>
      <c r="M99" s="127"/>
      <c r="N99" s="127"/>
      <c r="O99" s="127"/>
      <c r="P99" s="128">
        <v>91262.8</v>
      </c>
      <c r="Q99" s="128"/>
      <c r="R99" s="128"/>
      <c r="S99" s="128"/>
      <c r="T99" s="128"/>
      <c r="U99" s="128"/>
      <c r="V99" s="128">
        <v>91262.8</v>
      </c>
      <c r="W99" s="128"/>
      <c r="X99" s="136"/>
      <c r="Y99" s="136">
        <v>91262.8</v>
      </c>
      <c r="Z99" s="128"/>
      <c r="AA99" s="128"/>
      <c r="AB99" s="6" t="s">
        <v>248</v>
      </c>
      <c r="AC99" s="6" t="s">
        <v>250</v>
      </c>
      <c r="AD99" s="6" t="s">
        <v>251</v>
      </c>
      <c r="AE99" s="141">
        <v>13727625269</v>
      </c>
      <c r="AF99" s="127"/>
    </row>
    <row r="100" customFormat="1" ht="67.5" spans="1:32">
      <c r="A100" s="75">
        <v>96</v>
      </c>
      <c r="B100" s="75" t="s">
        <v>321</v>
      </c>
      <c r="C100" s="5" t="s">
        <v>40</v>
      </c>
      <c r="D100" s="5" t="s">
        <v>41</v>
      </c>
      <c r="E100" s="5" t="s">
        <v>42</v>
      </c>
      <c r="F100" s="5" t="s">
        <v>245</v>
      </c>
      <c r="G100" s="5">
        <v>2020</v>
      </c>
      <c r="H100" s="75" t="s">
        <v>322</v>
      </c>
      <c r="I100" s="82"/>
      <c r="J100" s="75"/>
      <c r="K100" s="5" t="s">
        <v>248</v>
      </c>
      <c r="L100" s="5" t="s">
        <v>249</v>
      </c>
      <c r="M100" s="127"/>
      <c r="N100" s="127"/>
      <c r="O100" s="127"/>
      <c r="P100" s="128">
        <v>44900</v>
      </c>
      <c r="Q100" s="128"/>
      <c r="R100" s="128"/>
      <c r="S100" s="128"/>
      <c r="T100" s="128"/>
      <c r="U100" s="128"/>
      <c r="V100" s="128">
        <v>44900</v>
      </c>
      <c r="W100" s="128"/>
      <c r="X100" s="136"/>
      <c r="Y100" s="136">
        <v>44900</v>
      </c>
      <c r="Z100" s="128"/>
      <c r="AA100" s="128"/>
      <c r="AB100" s="6" t="s">
        <v>248</v>
      </c>
      <c r="AC100" s="6" t="s">
        <v>250</v>
      </c>
      <c r="AD100" s="6" t="s">
        <v>251</v>
      </c>
      <c r="AE100" s="141">
        <v>13727625269</v>
      </c>
      <c r="AF100" s="127"/>
    </row>
    <row r="101" customFormat="1" ht="67.5" spans="1:32">
      <c r="A101" s="75">
        <v>97</v>
      </c>
      <c r="B101" s="75" t="s">
        <v>323</v>
      </c>
      <c r="C101" s="5" t="s">
        <v>40</v>
      </c>
      <c r="D101" s="5" t="s">
        <v>41</v>
      </c>
      <c r="E101" s="5" t="s">
        <v>42</v>
      </c>
      <c r="F101" s="5" t="s">
        <v>245</v>
      </c>
      <c r="G101" s="5">
        <v>2020</v>
      </c>
      <c r="H101" s="75" t="s">
        <v>324</v>
      </c>
      <c r="I101" s="82"/>
      <c r="J101" s="75"/>
      <c r="K101" s="5" t="s">
        <v>248</v>
      </c>
      <c r="L101" s="5" t="s">
        <v>249</v>
      </c>
      <c r="M101" s="127"/>
      <c r="N101" s="127"/>
      <c r="O101" s="127"/>
      <c r="P101" s="128">
        <v>19940</v>
      </c>
      <c r="Q101" s="128"/>
      <c r="R101" s="128"/>
      <c r="S101" s="128"/>
      <c r="T101" s="128"/>
      <c r="U101" s="128"/>
      <c r="V101" s="128">
        <v>19940</v>
      </c>
      <c r="W101" s="128"/>
      <c r="X101" s="136"/>
      <c r="Y101" s="136">
        <v>19940</v>
      </c>
      <c r="Z101" s="128"/>
      <c r="AA101" s="128"/>
      <c r="AB101" s="6" t="s">
        <v>248</v>
      </c>
      <c r="AC101" s="6" t="s">
        <v>250</v>
      </c>
      <c r="AD101" s="6" t="s">
        <v>251</v>
      </c>
      <c r="AE101" s="141">
        <v>13727625269</v>
      </c>
      <c r="AF101" s="127"/>
    </row>
    <row r="102" customFormat="1" ht="67.5" spans="1:32">
      <c r="A102" s="75">
        <v>98</v>
      </c>
      <c r="B102" s="75" t="s">
        <v>325</v>
      </c>
      <c r="C102" s="5" t="s">
        <v>40</v>
      </c>
      <c r="D102" s="5" t="s">
        <v>41</v>
      </c>
      <c r="E102" s="5" t="s">
        <v>42</v>
      </c>
      <c r="F102" s="5" t="s">
        <v>245</v>
      </c>
      <c r="G102" s="5">
        <v>2020</v>
      </c>
      <c r="H102" s="75" t="s">
        <v>326</v>
      </c>
      <c r="I102" s="82"/>
      <c r="J102" s="75"/>
      <c r="K102" s="5" t="s">
        <v>248</v>
      </c>
      <c r="L102" s="5" t="s">
        <v>249</v>
      </c>
      <c r="M102" s="127"/>
      <c r="N102" s="127"/>
      <c r="O102" s="127"/>
      <c r="P102" s="128">
        <v>50000</v>
      </c>
      <c r="Q102" s="128"/>
      <c r="R102" s="128"/>
      <c r="S102" s="128"/>
      <c r="T102" s="128"/>
      <c r="U102" s="128"/>
      <c r="V102" s="128">
        <v>50000</v>
      </c>
      <c r="W102" s="128"/>
      <c r="X102" s="136"/>
      <c r="Y102" s="136">
        <v>50000</v>
      </c>
      <c r="Z102" s="128"/>
      <c r="AA102" s="128"/>
      <c r="AB102" s="6" t="s">
        <v>248</v>
      </c>
      <c r="AC102" s="6" t="s">
        <v>250</v>
      </c>
      <c r="AD102" s="6" t="s">
        <v>251</v>
      </c>
      <c r="AE102" s="141">
        <v>13727625269</v>
      </c>
      <c r="AF102" s="127"/>
    </row>
    <row r="103" customFormat="1" ht="67.5" spans="1:32">
      <c r="A103" s="75">
        <v>99</v>
      </c>
      <c r="B103" s="75" t="s">
        <v>327</v>
      </c>
      <c r="C103" s="5" t="s">
        <v>40</v>
      </c>
      <c r="D103" s="5" t="s">
        <v>41</v>
      </c>
      <c r="E103" s="5" t="s">
        <v>42</v>
      </c>
      <c r="F103" s="5" t="s">
        <v>245</v>
      </c>
      <c r="G103" s="5">
        <v>2020</v>
      </c>
      <c r="H103" s="75" t="s">
        <v>328</v>
      </c>
      <c r="I103" s="82"/>
      <c r="J103" s="75"/>
      <c r="K103" s="5" t="s">
        <v>248</v>
      </c>
      <c r="L103" s="5" t="s">
        <v>249</v>
      </c>
      <c r="M103" s="127"/>
      <c r="N103" s="127"/>
      <c r="O103" s="127"/>
      <c r="P103" s="128">
        <v>60200</v>
      </c>
      <c r="Q103" s="128"/>
      <c r="R103" s="128"/>
      <c r="S103" s="128"/>
      <c r="T103" s="128"/>
      <c r="U103" s="128"/>
      <c r="V103" s="128">
        <v>60200</v>
      </c>
      <c r="W103" s="128"/>
      <c r="X103" s="136"/>
      <c r="Y103" s="136">
        <v>60200</v>
      </c>
      <c r="Z103" s="128"/>
      <c r="AA103" s="128"/>
      <c r="AB103" s="6" t="s">
        <v>248</v>
      </c>
      <c r="AC103" s="6" t="s">
        <v>250</v>
      </c>
      <c r="AD103" s="6" t="s">
        <v>251</v>
      </c>
      <c r="AE103" s="141">
        <v>13727625269</v>
      </c>
      <c r="AF103" s="127"/>
    </row>
    <row r="104" customFormat="1" ht="81" spans="1:32">
      <c r="A104" s="75">
        <v>100</v>
      </c>
      <c r="B104" s="120" t="s">
        <v>329</v>
      </c>
      <c r="C104" s="26" t="s">
        <v>40</v>
      </c>
      <c r="D104" s="26" t="s">
        <v>41</v>
      </c>
      <c r="E104" s="26" t="s">
        <v>42</v>
      </c>
      <c r="F104" s="26" t="s">
        <v>330</v>
      </c>
      <c r="G104" s="24">
        <v>2017</v>
      </c>
      <c r="H104" s="120" t="s">
        <v>329</v>
      </c>
      <c r="I104" s="26" t="s">
        <v>331</v>
      </c>
      <c r="J104" s="24">
        <v>2017</v>
      </c>
      <c r="K104" s="24" t="s">
        <v>332</v>
      </c>
      <c r="L104" s="24" t="s">
        <v>42</v>
      </c>
      <c r="M104" s="130"/>
      <c r="N104" s="130"/>
      <c r="O104" s="130"/>
      <c r="P104" s="113">
        <v>49952</v>
      </c>
      <c r="Q104" s="5">
        <v>0</v>
      </c>
      <c r="R104" s="82">
        <v>0</v>
      </c>
      <c r="S104" s="82">
        <v>0</v>
      </c>
      <c r="T104" s="5">
        <v>0</v>
      </c>
      <c r="U104" s="113">
        <v>49952</v>
      </c>
      <c r="V104" s="113">
        <v>0</v>
      </c>
      <c r="W104" s="5">
        <v>0</v>
      </c>
      <c r="X104" s="75">
        <v>0</v>
      </c>
      <c r="Y104" s="75">
        <v>38897.022976</v>
      </c>
      <c r="Z104" s="113" t="s">
        <v>47</v>
      </c>
      <c r="AA104" s="113" t="s">
        <v>333</v>
      </c>
      <c r="AB104" s="5" t="s">
        <v>334</v>
      </c>
      <c r="AC104" s="5" t="s">
        <v>49</v>
      </c>
      <c r="AD104" s="5" t="s">
        <v>335</v>
      </c>
      <c r="AE104" s="55">
        <v>13502549125</v>
      </c>
      <c r="AF104" s="75"/>
    </row>
    <row r="105" customFormat="1" ht="54" spans="1:32">
      <c r="A105" s="75">
        <v>101</v>
      </c>
      <c r="B105" s="120" t="s">
        <v>336</v>
      </c>
      <c r="C105" s="26" t="s">
        <v>40</v>
      </c>
      <c r="D105" s="26" t="s">
        <v>41</v>
      </c>
      <c r="E105" s="26" t="s">
        <v>42</v>
      </c>
      <c r="F105" s="26" t="s">
        <v>330</v>
      </c>
      <c r="G105" s="24">
        <v>2017</v>
      </c>
      <c r="H105" s="120" t="s">
        <v>336</v>
      </c>
      <c r="I105" s="26" t="s">
        <v>337</v>
      </c>
      <c r="J105" s="24">
        <v>2017</v>
      </c>
      <c r="K105" s="24" t="s">
        <v>338</v>
      </c>
      <c r="L105" s="24" t="s">
        <v>42</v>
      </c>
      <c r="M105" s="130"/>
      <c r="N105" s="130"/>
      <c r="O105" s="130"/>
      <c r="P105" s="113">
        <v>99000</v>
      </c>
      <c r="Q105" s="5">
        <v>0</v>
      </c>
      <c r="R105" s="82">
        <v>0</v>
      </c>
      <c r="S105" s="82">
        <v>0</v>
      </c>
      <c r="T105" s="5">
        <v>0</v>
      </c>
      <c r="U105" s="113">
        <v>99000</v>
      </c>
      <c r="V105" s="5">
        <v>0</v>
      </c>
      <c r="W105" s="5">
        <v>0</v>
      </c>
      <c r="X105" s="75">
        <v>0</v>
      </c>
      <c r="Y105" s="75">
        <v>77090.112</v>
      </c>
      <c r="Z105" s="113" t="s">
        <v>47</v>
      </c>
      <c r="AA105" s="113" t="s">
        <v>333</v>
      </c>
      <c r="AB105" s="5" t="s">
        <v>334</v>
      </c>
      <c r="AC105" s="5" t="s">
        <v>49</v>
      </c>
      <c r="AD105" s="5" t="s">
        <v>335</v>
      </c>
      <c r="AE105" s="55">
        <v>13502549125</v>
      </c>
      <c r="AF105" s="75"/>
    </row>
    <row r="106" customFormat="1" ht="67.5" spans="1:32">
      <c r="A106" s="75">
        <v>102</v>
      </c>
      <c r="B106" s="120" t="s">
        <v>339</v>
      </c>
      <c r="C106" s="26" t="s">
        <v>40</v>
      </c>
      <c r="D106" s="26" t="s">
        <v>41</v>
      </c>
      <c r="E106" s="26" t="s">
        <v>42</v>
      </c>
      <c r="F106" s="26" t="s">
        <v>330</v>
      </c>
      <c r="G106" s="24">
        <v>2017</v>
      </c>
      <c r="H106" s="120" t="s">
        <v>339</v>
      </c>
      <c r="I106" s="26" t="s">
        <v>340</v>
      </c>
      <c r="J106" s="24">
        <v>2017</v>
      </c>
      <c r="K106" s="24" t="s">
        <v>341</v>
      </c>
      <c r="L106" s="24" t="s">
        <v>42</v>
      </c>
      <c r="M106" s="130"/>
      <c r="N106" s="130"/>
      <c r="O106" s="130"/>
      <c r="P106" s="113">
        <v>77000</v>
      </c>
      <c r="Q106" s="5">
        <v>0</v>
      </c>
      <c r="R106" s="82">
        <v>0</v>
      </c>
      <c r="S106" s="82">
        <v>0</v>
      </c>
      <c r="T106" s="5">
        <v>0</v>
      </c>
      <c r="U106" s="113">
        <v>77000</v>
      </c>
      <c r="V106" s="5">
        <v>0</v>
      </c>
      <c r="W106" s="5">
        <v>0</v>
      </c>
      <c r="X106" s="75">
        <v>0</v>
      </c>
      <c r="Y106" s="75">
        <v>59958.976</v>
      </c>
      <c r="Z106" s="113" t="s">
        <v>47</v>
      </c>
      <c r="AA106" s="113" t="s">
        <v>333</v>
      </c>
      <c r="AB106" s="5" t="s">
        <v>334</v>
      </c>
      <c r="AC106" s="5" t="s">
        <v>49</v>
      </c>
      <c r="AD106" s="5" t="s">
        <v>335</v>
      </c>
      <c r="AE106" s="55">
        <v>13502549125</v>
      </c>
      <c r="AF106" s="75"/>
    </row>
    <row r="107" customFormat="1" ht="81" spans="1:32">
      <c r="A107" s="75">
        <v>103</v>
      </c>
      <c r="B107" s="120" t="s">
        <v>342</v>
      </c>
      <c r="C107" s="26" t="s">
        <v>40</v>
      </c>
      <c r="D107" s="26" t="s">
        <v>41</v>
      </c>
      <c r="E107" s="26" t="s">
        <v>42</v>
      </c>
      <c r="F107" s="26" t="s">
        <v>330</v>
      </c>
      <c r="G107" s="24">
        <v>2017</v>
      </c>
      <c r="H107" s="120" t="s">
        <v>342</v>
      </c>
      <c r="I107" s="131" t="s">
        <v>343</v>
      </c>
      <c r="J107" s="24">
        <v>2017</v>
      </c>
      <c r="K107" s="24" t="s">
        <v>344</v>
      </c>
      <c r="L107" s="24" t="s">
        <v>42</v>
      </c>
      <c r="M107" s="130"/>
      <c r="N107" s="130"/>
      <c r="O107" s="130"/>
      <c r="P107" s="113">
        <v>29145</v>
      </c>
      <c r="Q107" s="5">
        <v>0</v>
      </c>
      <c r="R107" s="82">
        <v>0</v>
      </c>
      <c r="S107" s="82">
        <v>0</v>
      </c>
      <c r="T107" s="5">
        <v>0</v>
      </c>
      <c r="U107" s="5">
        <v>0</v>
      </c>
      <c r="V107" s="113">
        <v>29145</v>
      </c>
      <c r="W107" s="5">
        <v>0</v>
      </c>
      <c r="X107" s="75">
        <v>0</v>
      </c>
      <c r="Y107" s="75">
        <v>22694.86176</v>
      </c>
      <c r="Z107" s="113" t="s">
        <v>47</v>
      </c>
      <c r="AA107" s="113" t="s">
        <v>333</v>
      </c>
      <c r="AB107" s="5" t="s">
        <v>334</v>
      </c>
      <c r="AC107" s="5" t="s">
        <v>49</v>
      </c>
      <c r="AD107" s="5" t="s">
        <v>335</v>
      </c>
      <c r="AE107" s="55">
        <v>13502549125</v>
      </c>
      <c r="AF107" s="75"/>
    </row>
    <row r="108" customFormat="1" ht="67.5" spans="1:32">
      <c r="A108" s="75">
        <v>104</v>
      </c>
      <c r="B108" s="120" t="s">
        <v>345</v>
      </c>
      <c r="C108" s="26" t="s">
        <v>40</v>
      </c>
      <c r="D108" s="26" t="s">
        <v>41</v>
      </c>
      <c r="E108" s="26" t="s">
        <v>42</v>
      </c>
      <c r="F108" s="26" t="s">
        <v>330</v>
      </c>
      <c r="G108" s="24">
        <v>2017</v>
      </c>
      <c r="H108" s="120" t="s">
        <v>345</v>
      </c>
      <c r="I108" s="131" t="s">
        <v>346</v>
      </c>
      <c r="J108" s="24">
        <v>2017</v>
      </c>
      <c r="K108" s="24" t="s">
        <v>347</v>
      </c>
      <c r="L108" s="24" t="s">
        <v>42</v>
      </c>
      <c r="M108" s="130"/>
      <c r="N108" s="130"/>
      <c r="O108" s="130"/>
      <c r="P108" s="132">
        <v>33295.84</v>
      </c>
      <c r="Q108" s="5">
        <v>0</v>
      </c>
      <c r="R108" s="82">
        <v>0</v>
      </c>
      <c r="S108" s="82">
        <v>0</v>
      </c>
      <c r="T108" s="5">
        <v>0</v>
      </c>
      <c r="U108" s="132">
        <v>33295.84</v>
      </c>
      <c r="V108" s="5">
        <v>0</v>
      </c>
      <c r="W108" s="5">
        <v>0</v>
      </c>
      <c r="X108" s="75">
        <v>0</v>
      </c>
      <c r="Y108" s="75">
        <v>25927.07105792</v>
      </c>
      <c r="Z108" s="113" t="s">
        <v>47</v>
      </c>
      <c r="AA108" s="113" t="s">
        <v>333</v>
      </c>
      <c r="AB108" s="5" t="s">
        <v>334</v>
      </c>
      <c r="AC108" s="5" t="s">
        <v>49</v>
      </c>
      <c r="AD108" s="5" t="s">
        <v>335</v>
      </c>
      <c r="AE108" s="55">
        <v>13502549125</v>
      </c>
      <c r="AF108" s="75"/>
    </row>
    <row r="109" customFormat="1" ht="67.5" spans="1:32">
      <c r="A109" s="75">
        <v>105</v>
      </c>
      <c r="B109" s="120" t="s">
        <v>348</v>
      </c>
      <c r="C109" s="26" t="s">
        <v>40</v>
      </c>
      <c r="D109" s="26" t="s">
        <v>41</v>
      </c>
      <c r="E109" s="26" t="s">
        <v>42</v>
      </c>
      <c r="F109" s="26" t="s">
        <v>330</v>
      </c>
      <c r="G109" s="24">
        <v>2017</v>
      </c>
      <c r="H109" s="120" t="s">
        <v>348</v>
      </c>
      <c r="I109" s="131" t="s">
        <v>349</v>
      </c>
      <c r="J109" s="24">
        <v>2017</v>
      </c>
      <c r="K109" s="24" t="s">
        <v>347</v>
      </c>
      <c r="L109" s="24" t="s">
        <v>42</v>
      </c>
      <c r="M109" s="130"/>
      <c r="N109" s="130"/>
      <c r="O109" s="130"/>
      <c r="P109" s="113">
        <v>99000</v>
      </c>
      <c r="Q109" s="5">
        <v>0</v>
      </c>
      <c r="R109" s="140">
        <v>99000</v>
      </c>
      <c r="S109" s="82">
        <v>0</v>
      </c>
      <c r="T109" s="5">
        <v>0</v>
      </c>
      <c r="U109" s="5">
        <v>0</v>
      </c>
      <c r="V109" s="5">
        <v>0</v>
      </c>
      <c r="W109" s="5">
        <v>0</v>
      </c>
      <c r="X109" s="75">
        <v>0</v>
      </c>
      <c r="Y109" s="75">
        <v>77090.112</v>
      </c>
      <c r="Z109" s="113" t="s">
        <v>47</v>
      </c>
      <c r="AA109" s="113" t="s">
        <v>333</v>
      </c>
      <c r="AB109" s="5" t="s">
        <v>334</v>
      </c>
      <c r="AC109" s="5" t="s">
        <v>49</v>
      </c>
      <c r="AD109" s="5" t="s">
        <v>335</v>
      </c>
      <c r="AE109" s="55">
        <v>13502549125</v>
      </c>
      <c r="AF109" s="75"/>
    </row>
    <row r="110" customFormat="1" ht="94.5" spans="1:32">
      <c r="A110" s="75">
        <v>106</v>
      </c>
      <c r="B110" s="120" t="s">
        <v>350</v>
      </c>
      <c r="C110" s="26" t="s">
        <v>40</v>
      </c>
      <c r="D110" s="26" t="s">
        <v>41</v>
      </c>
      <c r="E110" s="26" t="s">
        <v>42</v>
      </c>
      <c r="F110" s="26" t="s">
        <v>330</v>
      </c>
      <c r="G110" s="24">
        <v>2017</v>
      </c>
      <c r="H110" s="120" t="s">
        <v>350</v>
      </c>
      <c r="I110" s="131" t="s">
        <v>351</v>
      </c>
      <c r="J110" s="24">
        <v>2017</v>
      </c>
      <c r="K110" s="24" t="s">
        <v>352</v>
      </c>
      <c r="L110" s="24" t="s">
        <v>42</v>
      </c>
      <c r="M110" s="130"/>
      <c r="N110" s="130"/>
      <c r="O110" s="130"/>
      <c r="P110" s="113">
        <v>98700</v>
      </c>
      <c r="Q110" s="5">
        <v>0</v>
      </c>
      <c r="R110" s="82">
        <v>0</v>
      </c>
      <c r="S110" s="82">
        <v>0</v>
      </c>
      <c r="T110" s="5">
        <v>0</v>
      </c>
      <c r="U110" s="113">
        <v>98700</v>
      </c>
      <c r="V110" s="5">
        <v>0</v>
      </c>
      <c r="W110" s="5">
        <v>0</v>
      </c>
      <c r="X110" s="75">
        <v>0</v>
      </c>
      <c r="Y110" s="75">
        <v>76856.5056</v>
      </c>
      <c r="Z110" s="113" t="s">
        <v>47</v>
      </c>
      <c r="AA110" s="113" t="s">
        <v>333</v>
      </c>
      <c r="AB110" s="5" t="s">
        <v>334</v>
      </c>
      <c r="AC110" s="5" t="s">
        <v>49</v>
      </c>
      <c r="AD110" s="5" t="s">
        <v>335</v>
      </c>
      <c r="AE110" s="55">
        <v>13502549125</v>
      </c>
      <c r="AF110" s="75"/>
    </row>
    <row r="111" customFormat="1" ht="67.5" spans="1:32">
      <c r="A111" s="75">
        <v>107</v>
      </c>
      <c r="B111" s="120" t="s">
        <v>353</v>
      </c>
      <c r="C111" s="26" t="s">
        <v>40</v>
      </c>
      <c r="D111" s="26" t="s">
        <v>41</v>
      </c>
      <c r="E111" s="26" t="s">
        <v>42</v>
      </c>
      <c r="F111" s="26" t="s">
        <v>330</v>
      </c>
      <c r="G111" s="24">
        <v>2017</v>
      </c>
      <c r="H111" s="120" t="s">
        <v>353</v>
      </c>
      <c r="I111" s="131" t="s">
        <v>354</v>
      </c>
      <c r="J111" s="24">
        <v>2017</v>
      </c>
      <c r="K111" s="24" t="s">
        <v>347</v>
      </c>
      <c r="L111" s="24" t="s">
        <v>42</v>
      </c>
      <c r="M111" s="130"/>
      <c r="N111" s="130"/>
      <c r="O111" s="130"/>
      <c r="P111" s="113">
        <v>99000</v>
      </c>
      <c r="Q111" s="5">
        <v>0</v>
      </c>
      <c r="R111" s="140">
        <v>99000</v>
      </c>
      <c r="S111" s="82">
        <v>0</v>
      </c>
      <c r="T111" s="5">
        <v>0</v>
      </c>
      <c r="U111" s="5">
        <v>0</v>
      </c>
      <c r="V111" s="5">
        <v>0</v>
      </c>
      <c r="W111" s="5">
        <v>0</v>
      </c>
      <c r="X111" s="75">
        <v>0</v>
      </c>
      <c r="Y111" s="75">
        <v>77090.112</v>
      </c>
      <c r="Z111" s="113" t="s">
        <v>47</v>
      </c>
      <c r="AA111" s="113" t="s">
        <v>333</v>
      </c>
      <c r="AB111" s="5" t="s">
        <v>334</v>
      </c>
      <c r="AC111" s="5" t="s">
        <v>49</v>
      </c>
      <c r="AD111" s="5" t="s">
        <v>335</v>
      </c>
      <c r="AE111" s="55">
        <v>13502549125</v>
      </c>
      <c r="AF111" s="75"/>
    </row>
    <row r="112" customFormat="1" ht="54" spans="1:32">
      <c r="A112" s="75">
        <v>108</v>
      </c>
      <c r="B112" s="120" t="s">
        <v>355</v>
      </c>
      <c r="C112" s="26" t="s">
        <v>40</v>
      </c>
      <c r="D112" s="26" t="s">
        <v>41</v>
      </c>
      <c r="E112" s="26" t="s">
        <v>42</v>
      </c>
      <c r="F112" s="26" t="s">
        <v>330</v>
      </c>
      <c r="G112" s="24">
        <v>2017</v>
      </c>
      <c r="H112" s="120" t="s">
        <v>355</v>
      </c>
      <c r="I112" s="131" t="s">
        <v>356</v>
      </c>
      <c r="J112" s="24">
        <v>2017</v>
      </c>
      <c r="K112" s="24" t="s">
        <v>341</v>
      </c>
      <c r="L112" s="24" t="s">
        <v>42</v>
      </c>
      <c r="M112" s="130"/>
      <c r="N112" s="130"/>
      <c r="O112" s="130"/>
      <c r="P112" s="113">
        <v>420893</v>
      </c>
      <c r="Q112" s="5">
        <v>0</v>
      </c>
      <c r="R112" s="82">
        <v>0</v>
      </c>
      <c r="S112" s="82">
        <v>0</v>
      </c>
      <c r="T112" s="5">
        <v>0</v>
      </c>
      <c r="U112" s="113">
        <v>87393</v>
      </c>
      <c r="V112" s="113">
        <v>300000</v>
      </c>
      <c r="W112" s="113">
        <v>33500</v>
      </c>
      <c r="X112" s="75">
        <v>0</v>
      </c>
      <c r="Y112" s="75">
        <v>327744.328384</v>
      </c>
      <c r="Z112" s="113" t="s">
        <v>47</v>
      </c>
      <c r="AA112" s="113" t="s">
        <v>333</v>
      </c>
      <c r="AB112" s="5" t="s">
        <v>334</v>
      </c>
      <c r="AC112" s="5" t="s">
        <v>49</v>
      </c>
      <c r="AD112" s="5" t="s">
        <v>335</v>
      </c>
      <c r="AE112" s="55">
        <v>13502549125</v>
      </c>
      <c r="AF112" s="75"/>
    </row>
    <row r="113" customFormat="1" ht="94.5" spans="1:32">
      <c r="A113" s="75">
        <v>109</v>
      </c>
      <c r="B113" s="120" t="s">
        <v>357</v>
      </c>
      <c r="C113" s="26" t="s">
        <v>40</v>
      </c>
      <c r="D113" s="26" t="s">
        <v>41</v>
      </c>
      <c r="E113" s="26" t="s">
        <v>42</v>
      </c>
      <c r="F113" s="26" t="s">
        <v>330</v>
      </c>
      <c r="G113" s="24">
        <v>2017</v>
      </c>
      <c r="H113" s="120" t="s">
        <v>357</v>
      </c>
      <c r="I113" s="131" t="s">
        <v>358</v>
      </c>
      <c r="J113" s="24">
        <v>2017</v>
      </c>
      <c r="K113" s="24" t="s">
        <v>344</v>
      </c>
      <c r="L113" s="24" t="s">
        <v>42</v>
      </c>
      <c r="M113" s="130"/>
      <c r="N113" s="130"/>
      <c r="O113" s="130"/>
      <c r="P113" s="132">
        <v>75155.5</v>
      </c>
      <c r="Q113" s="5">
        <v>0</v>
      </c>
      <c r="R113" s="82">
        <v>0</v>
      </c>
      <c r="S113" s="82">
        <v>0</v>
      </c>
      <c r="T113" s="5">
        <v>0</v>
      </c>
      <c r="U113" s="132">
        <v>75155.5</v>
      </c>
      <c r="V113" s="5">
        <v>0</v>
      </c>
      <c r="W113" s="5">
        <v>0</v>
      </c>
      <c r="X113" s="75">
        <v>0</v>
      </c>
      <c r="Y113" s="75">
        <v>58522.685984</v>
      </c>
      <c r="Z113" s="113" t="s">
        <v>47</v>
      </c>
      <c r="AA113" s="113" t="s">
        <v>333</v>
      </c>
      <c r="AB113" s="5" t="s">
        <v>334</v>
      </c>
      <c r="AC113" s="5" t="s">
        <v>49</v>
      </c>
      <c r="AD113" s="5" t="s">
        <v>335</v>
      </c>
      <c r="AE113" s="55">
        <v>13502549125</v>
      </c>
      <c r="AF113" s="75"/>
    </row>
    <row r="114" customFormat="1" ht="54" spans="1:32">
      <c r="A114" s="75">
        <v>110</v>
      </c>
      <c r="B114" s="120" t="s">
        <v>359</v>
      </c>
      <c r="C114" s="26" t="s">
        <v>40</v>
      </c>
      <c r="D114" s="26" t="s">
        <v>41</v>
      </c>
      <c r="E114" s="26" t="s">
        <v>42</v>
      </c>
      <c r="F114" s="26" t="s">
        <v>330</v>
      </c>
      <c r="G114" s="24">
        <v>2018</v>
      </c>
      <c r="H114" s="120" t="s">
        <v>359</v>
      </c>
      <c r="I114" s="131" t="s">
        <v>360</v>
      </c>
      <c r="J114" s="24">
        <v>2018</v>
      </c>
      <c r="K114" s="24" t="s">
        <v>347</v>
      </c>
      <c r="L114" s="24" t="s">
        <v>42</v>
      </c>
      <c r="M114" s="130"/>
      <c r="N114" s="130"/>
      <c r="O114" s="130"/>
      <c r="P114" s="113">
        <v>65611</v>
      </c>
      <c r="Q114" s="5">
        <v>0</v>
      </c>
      <c r="R114" s="82">
        <v>0</v>
      </c>
      <c r="S114" s="82">
        <v>0</v>
      </c>
      <c r="T114" s="5">
        <v>0</v>
      </c>
      <c r="U114" s="113">
        <v>65611</v>
      </c>
      <c r="V114" s="5">
        <v>0</v>
      </c>
      <c r="W114" s="5">
        <v>0</v>
      </c>
      <c r="X114" s="75">
        <v>0</v>
      </c>
      <c r="Y114" s="75">
        <v>55533.1504</v>
      </c>
      <c r="Z114" s="113" t="s">
        <v>47</v>
      </c>
      <c r="AA114" s="113" t="s">
        <v>333</v>
      </c>
      <c r="AB114" s="5" t="s">
        <v>334</v>
      </c>
      <c r="AC114" s="5" t="s">
        <v>49</v>
      </c>
      <c r="AD114" s="5" t="s">
        <v>335</v>
      </c>
      <c r="AE114" s="55">
        <v>13502549125</v>
      </c>
      <c r="AF114" s="75"/>
    </row>
    <row r="115" customFormat="1" ht="54" spans="1:32">
      <c r="A115" s="75">
        <v>111</v>
      </c>
      <c r="B115" s="120" t="s">
        <v>361</v>
      </c>
      <c r="C115" s="26" t="s">
        <v>40</v>
      </c>
      <c r="D115" s="26" t="s">
        <v>41</v>
      </c>
      <c r="E115" s="26" t="s">
        <v>42</v>
      </c>
      <c r="F115" s="26" t="s">
        <v>330</v>
      </c>
      <c r="G115" s="24">
        <v>2018</v>
      </c>
      <c r="H115" s="120" t="s">
        <v>361</v>
      </c>
      <c r="I115" s="131" t="s">
        <v>362</v>
      </c>
      <c r="J115" s="24">
        <v>2018</v>
      </c>
      <c r="K115" s="24" t="s">
        <v>341</v>
      </c>
      <c r="L115" s="24" t="s">
        <v>42</v>
      </c>
      <c r="M115" s="130"/>
      <c r="N115" s="130"/>
      <c r="O115" s="130"/>
      <c r="P115" s="113">
        <v>120000</v>
      </c>
      <c r="Q115" s="5">
        <v>0</v>
      </c>
      <c r="R115" s="82">
        <v>0</v>
      </c>
      <c r="S115" s="82">
        <v>0</v>
      </c>
      <c r="T115" s="5">
        <v>0</v>
      </c>
      <c r="U115" s="5">
        <v>0</v>
      </c>
      <c r="V115" s="113">
        <v>120000</v>
      </c>
      <c r="W115" s="5">
        <v>0</v>
      </c>
      <c r="X115" s="75">
        <v>0</v>
      </c>
      <c r="Y115" s="75">
        <v>101568</v>
      </c>
      <c r="Z115" s="113" t="s">
        <v>47</v>
      </c>
      <c r="AA115" s="113" t="s">
        <v>333</v>
      </c>
      <c r="AB115" s="5" t="s">
        <v>334</v>
      </c>
      <c r="AC115" s="5" t="s">
        <v>49</v>
      </c>
      <c r="AD115" s="5" t="s">
        <v>335</v>
      </c>
      <c r="AE115" s="55">
        <v>13502549125</v>
      </c>
      <c r="AF115" s="75"/>
    </row>
    <row r="116" customFormat="1" ht="94.5" spans="1:32">
      <c r="A116" s="75">
        <v>112</v>
      </c>
      <c r="B116" s="121" t="s">
        <v>363</v>
      </c>
      <c r="C116" s="26" t="s">
        <v>40</v>
      </c>
      <c r="D116" s="26" t="s">
        <v>41</v>
      </c>
      <c r="E116" s="26" t="s">
        <v>42</v>
      </c>
      <c r="F116" s="26" t="s">
        <v>330</v>
      </c>
      <c r="G116" s="24">
        <v>2018</v>
      </c>
      <c r="H116" s="121" t="s">
        <v>363</v>
      </c>
      <c r="I116" s="131" t="s">
        <v>364</v>
      </c>
      <c r="J116" s="24">
        <v>2018</v>
      </c>
      <c r="K116" s="24" t="s">
        <v>338</v>
      </c>
      <c r="L116" s="24" t="s">
        <v>42</v>
      </c>
      <c r="M116" s="130"/>
      <c r="N116" s="130"/>
      <c r="O116" s="130"/>
      <c r="P116" s="113">
        <v>49500</v>
      </c>
      <c r="Q116" s="5">
        <v>0</v>
      </c>
      <c r="R116" s="82">
        <v>0</v>
      </c>
      <c r="S116" s="82">
        <v>0</v>
      </c>
      <c r="T116" s="5">
        <v>0</v>
      </c>
      <c r="U116" s="113">
        <v>49500</v>
      </c>
      <c r="V116" s="5">
        <v>0</v>
      </c>
      <c r="W116" s="5">
        <v>0</v>
      </c>
      <c r="X116" s="75">
        <v>0</v>
      </c>
      <c r="Y116" s="75">
        <v>41896.8</v>
      </c>
      <c r="Z116" s="113" t="s">
        <v>47</v>
      </c>
      <c r="AA116" s="113" t="s">
        <v>333</v>
      </c>
      <c r="AB116" s="5" t="s">
        <v>334</v>
      </c>
      <c r="AC116" s="5" t="s">
        <v>49</v>
      </c>
      <c r="AD116" s="5" t="s">
        <v>335</v>
      </c>
      <c r="AE116" s="55">
        <v>13502549125</v>
      </c>
      <c r="AF116" s="75"/>
    </row>
    <row r="117" customFormat="1" ht="54" spans="1:32">
      <c r="A117" s="75">
        <v>113</v>
      </c>
      <c r="B117" s="121" t="s">
        <v>365</v>
      </c>
      <c r="C117" s="26" t="s">
        <v>40</v>
      </c>
      <c r="D117" s="26" t="s">
        <v>41</v>
      </c>
      <c r="E117" s="26" t="s">
        <v>42</v>
      </c>
      <c r="F117" s="26" t="s">
        <v>330</v>
      </c>
      <c r="G117" s="24">
        <v>2019</v>
      </c>
      <c r="H117" s="121" t="s">
        <v>365</v>
      </c>
      <c r="I117" s="131" t="s">
        <v>366</v>
      </c>
      <c r="J117" s="24">
        <v>2019</v>
      </c>
      <c r="K117" s="24" t="s">
        <v>367</v>
      </c>
      <c r="L117" s="24" t="s">
        <v>42</v>
      </c>
      <c r="M117" s="130"/>
      <c r="N117" s="130"/>
      <c r="O117" s="130"/>
      <c r="P117" s="113">
        <v>98000</v>
      </c>
      <c r="Q117" s="5">
        <v>0</v>
      </c>
      <c r="R117" s="82">
        <v>0</v>
      </c>
      <c r="S117" s="82">
        <v>0</v>
      </c>
      <c r="T117" s="5">
        <v>0</v>
      </c>
      <c r="U117" s="5">
        <v>0</v>
      </c>
      <c r="V117" s="113">
        <v>98000</v>
      </c>
      <c r="W117" s="5">
        <v>0</v>
      </c>
      <c r="X117" s="75">
        <v>0</v>
      </c>
      <c r="Y117" s="75">
        <v>90160</v>
      </c>
      <c r="Z117" s="113" t="s">
        <v>47</v>
      </c>
      <c r="AA117" s="113" t="s">
        <v>333</v>
      </c>
      <c r="AB117" s="5" t="s">
        <v>334</v>
      </c>
      <c r="AC117" s="5" t="s">
        <v>49</v>
      </c>
      <c r="AD117" s="5" t="s">
        <v>335</v>
      </c>
      <c r="AE117" s="55">
        <v>13502549125</v>
      </c>
      <c r="AF117" s="75"/>
    </row>
    <row r="118" customFormat="1" ht="54" spans="1:32">
      <c r="A118" s="75">
        <v>114</v>
      </c>
      <c r="B118" s="121" t="s">
        <v>368</v>
      </c>
      <c r="C118" s="26" t="s">
        <v>40</v>
      </c>
      <c r="D118" s="26" t="s">
        <v>41</v>
      </c>
      <c r="E118" s="26" t="s">
        <v>42</v>
      </c>
      <c r="F118" s="26" t="s">
        <v>330</v>
      </c>
      <c r="G118" s="24">
        <v>2019</v>
      </c>
      <c r="H118" s="121" t="s">
        <v>368</v>
      </c>
      <c r="I118" s="131" t="s">
        <v>369</v>
      </c>
      <c r="J118" s="24">
        <v>2019</v>
      </c>
      <c r="K118" s="24" t="s">
        <v>347</v>
      </c>
      <c r="L118" s="24" t="s">
        <v>42</v>
      </c>
      <c r="M118" s="130"/>
      <c r="N118" s="130"/>
      <c r="O118" s="130"/>
      <c r="P118" s="113">
        <v>20000</v>
      </c>
      <c r="Q118" s="5">
        <v>0</v>
      </c>
      <c r="R118" s="82">
        <v>0</v>
      </c>
      <c r="S118" s="82">
        <v>0</v>
      </c>
      <c r="T118" s="5">
        <v>0</v>
      </c>
      <c r="U118" s="5">
        <v>0</v>
      </c>
      <c r="V118" s="113">
        <v>20000</v>
      </c>
      <c r="W118" s="5">
        <v>0</v>
      </c>
      <c r="X118" s="75">
        <v>0</v>
      </c>
      <c r="Y118" s="75">
        <v>18400</v>
      </c>
      <c r="Z118" s="113" t="s">
        <v>47</v>
      </c>
      <c r="AA118" s="113" t="s">
        <v>333</v>
      </c>
      <c r="AB118" s="5" t="s">
        <v>334</v>
      </c>
      <c r="AC118" s="5" t="s">
        <v>49</v>
      </c>
      <c r="AD118" s="5" t="s">
        <v>335</v>
      </c>
      <c r="AE118" s="55">
        <v>13502549125</v>
      </c>
      <c r="AF118" s="75"/>
    </row>
    <row r="119" customFormat="1" ht="54" spans="1:32">
      <c r="A119" s="75">
        <v>115</v>
      </c>
      <c r="B119" s="121" t="s">
        <v>370</v>
      </c>
      <c r="C119" s="26" t="s">
        <v>40</v>
      </c>
      <c r="D119" s="26" t="s">
        <v>41</v>
      </c>
      <c r="E119" s="26" t="s">
        <v>42</v>
      </c>
      <c r="F119" s="26" t="s">
        <v>330</v>
      </c>
      <c r="G119" s="24">
        <v>2019</v>
      </c>
      <c r="H119" s="121" t="s">
        <v>370</v>
      </c>
      <c r="I119" s="131" t="s">
        <v>371</v>
      </c>
      <c r="J119" s="24">
        <v>2019</v>
      </c>
      <c r="K119" s="24" t="s">
        <v>341</v>
      </c>
      <c r="L119" s="24" t="s">
        <v>42</v>
      </c>
      <c r="M119" s="130"/>
      <c r="N119" s="130"/>
      <c r="O119" s="130"/>
      <c r="P119" s="113">
        <v>80640.5</v>
      </c>
      <c r="Q119" s="5">
        <v>0</v>
      </c>
      <c r="R119" s="82">
        <v>0</v>
      </c>
      <c r="S119" s="82">
        <v>0</v>
      </c>
      <c r="T119" s="5">
        <v>0</v>
      </c>
      <c r="U119" s="5">
        <v>0</v>
      </c>
      <c r="V119" s="113">
        <v>80640.5</v>
      </c>
      <c r="W119" s="5">
        <v>0</v>
      </c>
      <c r="X119" s="75">
        <v>0</v>
      </c>
      <c r="Y119" s="75">
        <v>74189.26</v>
      </c>
      <c r="Z119" s="113" t="s">
        <v>47</v>
      </c>
      <c r="AA119" s="113" t="s">
        <v>333</v>
      </c>
      <c r="AB119" s="5" t="s">
        <v>334</v>
      </c>
      <c r="AC119" s="5" t="s">
        <v>49</v>
      </c>
      <c r="AD119" s="5" t="s">
        <v>335</v>
      </c>
      <c r="AE119" s="55">
        <v>13502549125</v>
      </c>
      <c r="AF119" s="75"/>
    </row>
    <row r="120" customFormat="1" ht="54" spans="1:32">
      <c r="A120" s="75">
        <v>116</v>
      </c>
      <c r="B120" s="121" t="s">
        <v>372</v>
      </c>
      <c r="C120" s="26" t="s">
        <v>40</v>
      </c>
      <c r="D120" s="26" t="s">
        <v>41</v>
      </c>
      <c r="E120" s="26" t="s">
        <v>42</v>
      </c>
      <c r="F120" s="26" t="s">
        <v>330</v>
      </c>
      <c r="G120" s="24">
        <v>2019</v>
      </c>
      <c r="H120" s="121" t="s">
        <v>372</v>
      </c>
      <c r="I120" s="131" t="s">
        <v>373</v>
      </c>
      <c r="J120" s="24">
        <v>2019</v>
      </c>
      <c r="K120" s="24" t="s">
        <v>341</v>
      </c>
      <c r="L120" s="24" t="s">
        <v>42</v>
      </c>
      <c r="M120" s="130"/>
      <c r="N120" s="130"/>
      <c r="O120" s="130"/>
      <c r="P120" s="113">
        <v>72353</v>
      </c>
      <c r="Q120" s="5">
        <v>0</v>
      </c>
      <c r="R120" s="82">
        <v>0</v>
      </c>
      <c r="S120" s="82">
        <v>0</v>
      </c>
      <c r="T120" s="5">
        <v>0</v>
      </c>
      <c r="U120" s="5">
        <v>0</v>
      </c>
      <c r="V120" s="113">
        <v>72353</v>
      </c>
      <c r="W120" s="5">
        <v>0</v>
      </c>
      <c r="X120" s="75">
        <v>0</v>
      </c>
      <c r="Y120" s="75">
        <v>66564.76</v>
      </c>
      <c r="Z120" s="113" t="s">
        <v>47</v>
      </c>
      <c r="AA120" s="113" t="s">
        <v>333</v>
      </c>
      <c r="AB120" s="5" t="s">
        <v>334</v>
      </c>
      <c r="AC120" s="5" t="s">
        <v>49</v>
      </c>
      <c r="AD120" s="5" t="s">
        <v>335</v>
      </c>
      <c r="AE120" s="55">
        <v>13502549125</v>
      </c>
      <c r="AF120" s="75"/>
    </row>
    <row r="121" customFormat="1" ht="67.5" spans="1:32">
      <c r="A121" s="75">
        <v>117</v>
      </c>
      <c r="B121" s="121" t="s">
        <v>374</v>
      </c>
      <c r="C121" s="26" t="s">
        <v>40</v>
      </c>
      <c r="D121" s="26" t="s">
        <v>41</v>
      </c>
      <c r="E121" s="26" t="s">
        <v>42</v>
      </c>
      <c r="F121" s="26" t="s">
        <v>330</v>
      </c>
      <c r="G121" s="24">
        <v>2019</v>
      </c>
      <c r="H121" s="121" t="s">
        <v>374</v>
      </c>
      <c r="I121" s="131" t="s">
        <v>375</v>
      </c>
      <c r="J121" s="24">
        <v>2019</v>
      </c>
      <c r="K121" s="24" t="s">
        <v>376</v>
      </c>
      <c r="L121" s="24" t="s">
        <v>42</v>
      </c>
      <c r="M121" s="130"/>
      <c r="N121" s="130"/>
      <c r="O121" s="130"/>
      <c r="P121" s="113">
        <v>73675.58</v>
      </c>
      <c r="Q121" s="5">
        <v>0</v>
      </c>
      <c r="R121" s="82">
        <v>0</v>
      </c>
      <c r="S121" s="82">
        <v>0</v>
      </c>
      <c r="T121" s="5">
        <v>0</v>
      </c>
      <c r="U121" s="5">
        <v>0</v>
      </c>
      <c r="V121" s="113">
        <v>73675.58</v>
      </c>
      <c r="W121" s="5">
        <v>0</v>
      </c>
      <c r="X121" s="75">
        <v>0</v>
      </c>
      <c r="Y121" s="75">
        <v>67781.5336</v>
      </c>
      <c r="Z121" s="113" t="s">
        <v>47</v>
      </c>
      <c r="AA121" s="113" t="s">
        <v>333</v>
      </c>
      <c r="AB121" s="5" t="s">
        <v>334</v>
      </c>
      <c r="AC121" s="5" t="s">
        <v>49</v>
      </c>
      <c r="AD121" s="5" t="s">
        <v>335</v>
      </c>
      <c r="AE121" s="55">
        <v>13502549125</v>
      </c>
      <c r="AF121" s="75"/>
    </row>
    <row r="122" customFormat="1" ht="67.5" spans="1:32">
      <c r="A122" s="75">
        <v>118</v>
      </c>
      <c r="B122" s="121" t="s">
        <v>377</v>
      </c>
      <c r="C122" s="26" t="s">
        <v>40</v>
      </c>
      <c r="D122" s="26" t="s">
        <v>41</v>
      </c>
      <c r="E122" s="26" t="s">
        <v>42</v>
      </c>
      <c r="F122" s="26" t="s">
        <v>330</v>
      </c>
      <c r="G122" s="24">
        <v>2020</v>
      </c>
      <c r="H122" s="121" t="s">
        <v>377</v>
      </c>
      <c r="I122" s="131" t="s">
        <v>378</v>
      </c>
      <c r="J122" s="24">
        <v>2020</v>
      </c>
      <c r="K122" s="24" t="s">
        <v>347</v>
      </c>
      <c r="L122" s="24" t="s">
        <v>42</v>
      </c>
      <c r="M122" s="130"/>
      <c r="N122" s="130"/>
      <c r="O122" s="130"/>
      <c r="P122" s="113">
        <v>97128</v>
      </c>
      <c r="Q122" s="5">
        <v>0</v>
      </c>
      <c r="R122" s="82">
        <v>0</v>
      </c>
      <c r="S122" s="82">
        <v>0</v>
      </c>
      <c r="T122" s="5">
        <v>0</v>
      </c>
      <c r="U122" s="5">
        <v>0</v>
      </c>
      <c r="V122" s="113">
        <v>97128</v>
      </c>
      <c r="W122" s="5">
        <v>0</v>
      </c>
      <c r="X122" s="75">
        <v>0</v>
      </c>
      <c r="Y122" s="75">
        <v>97128</v>
      </c>
      <c r="Z122" s="113" t="s">
        <v>47</v>
      </c>
      <c r="AA122" s="113" t="s">
        <v>333</v>
      </c>
      <c r="AB122" s="5" t="s">
        <v>334</v>
      </c>
      <c r="AC122" s="5" t="s">
        <v>49</v>
      </c>
      <c r="AD122" s="5" t="s">
        <v>335</v>
      </c>
      <c r="AE122" s="55">
        <v>13502549125</v>
      </c>
      <c r="AF122" s="75"/>
    </row>
    <row r="123" customFormat="1" ht="108" spans="1:32">
      <c r="A123" s="75">
        <v>119</v>
      </c>
      <c r="B123" s="121" t="s">
        <v>379</v>
      </c>
      <c r="C123" s="26" t="s">
        <v>40</v>
      </c>
      <c r="D123" s="26" t="s">
        <v>41</v>
      </c>
      <c r="E123" s="26" t="s">
        <v>42</v>
      </c>
      <c r="F123" s="26" t="s">
        <v>330</v>
      </c>
      <c r="G123" s="24">
        <v>2020</v>
      </c>
      <c r="H123" s="121" t="s">
        <v>379</v>
      </c>
      <c r="I123" s="131" t="s">
        <v>380</v>
      </c>
      <c r="J123" s="24">
        <v>2020</v>
      </c>
      <c r="K123" s="24" t="s">
        <v>381</v>
      </c>
      <c r="L123" s="24" t="s">
        <v>42</v>
      </c>
      <c r="M123" s="130"/>
      <c r="N123" s="130"/>
      <c r="O123" s="130"/>
      <c r="P123" s="113">
        <v>99000</v>
      </c>
      <c r="Q123" s="5">
        <v>0</v>
      </c>
      <c r="R123" s="82">
        <v>0</v>
      </c>
      <c r="S123" s="82">
        <v>0</v>
      </c>
      <c r="T123" s="5">
        <v>0</v>
      </c>
      <c r="U123" s="5">
        <v>0</v>
      </c>
      <c r="V123" s="113">
        <v>99000</v>
      </c>
      <c r="W123" s="5">
        <v>0</v>
      </c>
      <c r="X123" s="75">
        <v>0</v>
      </c>
      <c r="Y123" s="75">
        <v>99000</v>
      </c>
      <c r="Z123" s="113" t="s">
        <v>47</v>
      </c>
      <c r="AA123" s="113" t="s">
        <v>333</v>
      </c>
      <c r="AB123" s="5" t="s">
        <v>334</v>
      </c>
      <c r="AC123" s="5" t="s">
        <v>49</v>
      </c>
      <c r="AD123" s="5" t="s">
        <v>335</v>
      </c>
      <c r="AE123" s="55">
        <v>13502549125</v>
      </c>
      <c r="AF123" s="75"/>
    </row>
    <row r="124" customFormat="1" ht="94.5" spans="1:32">
      <c r="A124" s="75">
        <v>120</v>
      </c>
      <c r="B124" s="121" t="s">
        <v>382</v>
      </c>
      <c r="C124" s="26" t="s">
        <v>40</v>
      </c>
      <c r="D124" s="26" t="s">
        <v>41</v>
      </c>
      <c r="E124" s="26" t="s">
        <v>42</v>
      </c>
      <c r="F124" s="26" t="s">
        <v>330</v>
      </c>
      <c r="G124" s="24">
        <v>2020</v>
      </c>
      <c r="H124" s="121" t="s">
        <v>382</v>
      </c>
      <c r="I124" s="131" t="s">
        <v>383</v>
      </c>
      <c r="J124" s="24">
        <v>2020</v>
      </c>
      <c r="K124" s="24" t="s">
        <v>384</v>
      </c>
      <c r="L124" s="24" t="s">
        <v>42</v>
      </c>
      <c r="M124" s="130"/>
      <c r="N124" s="130"/>
      <c r="O124" s="130"/>
      <c r="P124" s="113">
        <v>65410</v>
      </c>
      <c r="Q124" s="5">
        <v>0</v>
      </c>
      <c r="R124" s="140">
        <v>65410</v>
      </c>
      <c r="S124" s="82">
        <v>0</v>
      </c>
      <c r="T124" s="5">
        <v>0</v>
      </c>
      <c r="U124" s="5">
        <v>0</v>
      </c>
      <c r="V124" s="5">
        <v>0</v>
      </c>
      <c r="W124" s="5">
        <v>0</v>
      </c>
      <c r="X124" s="75">
        <v>0</v>
      </c>
      <c r="Y124" s="75">
        <v>65410</v>
      </c>
      <c r="Z124" s="113" t="s">
        <v>47</v>
      </c>
      <c r="AA124" s="113" t="s">
        <v>333</v>
      </c>
      <c r="AB124" s="5" t="s">
        <v>334</v>
      </c>
      <c r="AC124" s="5" t="s">
        <v>49</v>
      </c>
      <c r="AD124" s="5" t="s">
        <v>335</v>
      </c>
      <c r="AE124" s="55">
        <v>13502549125</v>
      </c>
      <c r="AF124" s="75"/>
    </row>
    <row r="125" customFormat="1" ht="81" spans="1:32">
      <c r="A125" s="75">
        <v>121</v>
      </c>
      <c r="B125" s="121" t="s">
        <v>385</v>
      </c>
      <c r="C125" s="26" t="s">
        <v>40</v>
      </c>
      <c r="D125" s="26" t="s">
        <v>41</v>
      </c>
      <c r="E125" s="26" t="s">
        <v>42</v>
      </c>
      <c r="F125" s="26" t="s">
        <v>330</v>
      </c>
      <c r="G125" s="24">
        <v>2020</v>
      </c>
      <c r="H125" s="121" t="s">
        <v>385</v>
      </c>
      <c r="I125" s="131" t="s">
        <v>386</v>
      </c>
      <c r="J125" s="24">
        <v>2020</v>
      </c>
      <c r="K125" s="24" t="s">
        <v>367</v>
      </c>
      <c r="L125" s="24" t="s">
        <v>42</v>
      </c>
      <c r="M125" s="130"/>
      <c r="N125" s="130"/>
      <c r="O125" s="130"/>
      <c r="P125" s="113">
        <v>80400</v>
      </c>
      <c r="Q125" s="5">
        <v>0</v>
      </c>
      <c r="R125" s="82">
        <v>0</v>
      </c>
      <c r="S125" s="82">
        <v>0</v>
      </c>
      <c r="T125" s="5">
        <v>0</v>
      </c>
      <c r="U125" s="5">
        <v>0</v>
      </c>
      <c r="V125" s="113">
        <v>80400</v>
      </c>
      <c r="W125" s="5">
        <v>0</v>
      </c>
      <c r="X125" s="75">
        <v>0</v>
      </c>
      <c r="Y125" s="75">
        <v>80400</v>
      </c>
      <c r="Z125" s="113" t="s">
        <v>47</v>
      </c>
      <c r="AA125" s="113" t="s">
        <v>333</v>
      </c>
      <c r="AB125" s="5" t="s">
        <v>334</v>
      </c>
      <c r="AC125" s="5" t="s">
        <v>49</v>
      </c>
      <c r="AD125" s="5" t="s">
        <v>335</v>
      </c>
      <c r="AE125" s="55">
        <v>13502549125</v>
      </c>
      <c r="AF125" s="75"/>
    </row>
    <row r="126" customFormat="1" ht="81" spans="1:32">
      <c r="A126" s="75">
        <v>122</v>
      </c>
      <c r="B126" s="122" t="s">
        <v>387</v>
      </c>
      <c r="C126" s="123" t="s">
        <v>40</v>
      </c>
      <c r="D126" s="123" t="s">
        <v>41</v>
      </c>
      <c r="E126" s="123" t="s">
        <v>42</v>
      </c>
      <c r="F126" s="123" t="s">
        <v>388</v>
      </c>
      <c r="G126" s="123">
        <v>2016</v>
      </c>
      <c r="H126" s="122" t="s">
        <v>387</v>
      </c>
      <c r="I126" s="82" t="s">
        <v>389</v>
      </c>
      <c r="J126" s="122">
        <v>2016</v>
      </c>
      <c r="K126" s="123" t="s">
        <v>390</v>
      </c>
      <c r="L126" s="123" t="s">
        <v>391</v>
      </c>
      <c r="M126" s="133"/>
      <c r="N126" s="133"/>
      <c r="O126" s="122"/>
      <c r="P126" s="123">
        <v>8500</v>
      </c>
      <c r="Q126" s="123">
        <v>0</v>
      </c>
      <c r="R126" s="82">
        <v>0</v>
      </c>
      <c r="S126" s="82">
        <v>0</v>
      </c>
      <c r="T126" s="123">
        <v>0</v>
      </c>
      <c r="U126" s="123">
        <v>0</v>
      </c>
      <c r="V126" s="123">
        <v>8500</v>
      </c>
      <c r="W126" s="123">
        <v>0</v>
      </c>
      <c r="X126" s="122">
        <v>0</v>
      </c>
      <c r="Y126" s="122">
        <f>P126*(5-4)/5</f>
        <v>1700</v>
      </c>
      <c r="Z126" s="123" t="s">
        <v>47</v>
      </c>
      <c r="AA126" s="123" t="s">
        <v>48</v>
      </c>
      <c r="AB126" s="123" t="s">
        <v>392</v>
      </c>
      <c r="AC126" s="123" t="s">
        <v>393</v>
      </c>
      <c r="AD126" s="123" t="s">
        <v>394</v>
      </c>
      <c r="AE126" s="142">
        <v>13450737123</v>
      </c>
      <c r="AF126" s="122"/>
    </row>
    <row r="127" customFormat="1" ht="81" spans="1:32">
      <c r="A127" s="75">
        <v>123</v>
      </c>
      <c r="B127" s="122" t="s">
        <v>395</v>
      </c>
      <c r="C127" s="123" t="s">
        <v>40</v>
      </c>
      <c r="D127" s="123" t="s">
        <v>41</v>
      </c>
      <c r="E127" s="123" t="s">
        <v>42</v>
      </c>
      <c r="F127" s="123" t="s">
        <v>388</v>
      </c>
      <c r="G127" s="123">
        <v>2016</v>
      </c>
      <c r="H127" s="122" t="s">
        <v>395</v>
      </c>
      <c r="I127" s="82" t="s">
        <v>396</v>
      </c>
      <c r="J127" s="122">
        <v>2020</v>
      </c>
      <c r="K127" s="123" t="s">
        <v>390</v>
      </c>
      <c r="L127" s="123" t="s">
        <v>397</v>
      </c>
      <c r="M127" s="133"/>
      <c r="N127" s="133"/>
      <c r="O127" s="122"/>
      <c r="P127" s="123">
        <v>3030000</v>
      </c>
      <c r="Q127" s="123">
        <v>0</v>
      </c>
      <c r="R127" s="82">
        <v>0</v>
      </c>
      <c r="S127" s="82">
        <v>0</v>
      </c>
      <c r="T127" s="123">
        <v>0</v>
      </c>
      <c r="U127" s="123">
        <v>0</v>
      </c>
      <c r="V127" s="123">
        <v>2400000</v>
      </c>
      <c r="W127" s="123">
        <v>630000</v>
      </c>
      <c r="X127" s="122">
        <v>0</v>
      </c>
      <c r="Y127" s="122">
        <v>3030000</v>
      </c>
      <c r="Z127" s="123" t="s">
        <v>47</v>
      </c>
      <c r="AA127" s="123" t="s">
        <v>48</v>
      </c>
      <c r="AB127" s="123" t="s">
        <v>392</v>
      </c>
      <c r="AC127" s="123" t="s">
        <v>393</v>
      </c>
      <c r="AD127" s="123" t="s">
        <v>394</v>
      </c>
      <c r="AE127" s="142">
        <v>13450737123</v>
      </c>
      <c r="AF127" s="122" t="s">
        <v>398</v>
      </c>
    </row>
    <row r="128" customFormat="1" ht="81" spans="1:32">
      <c r="A128" s="75">
        <v>124</v>
      </c>
      <c r="B128" s="122" t="s">
        <v>399</v>
      </c>
      <c r="C128" s="123" t="s">
        <v>40</v>
      </c>
      <c r="D128" s="123" t="s">
        <v>41</v>
      </c>
      <c r="E128" s="123" t="s">
        <v>42</v>
      </c>
      <c r="F128" s="123" t="s">
        <v>388</v>
      </c>
      <c r="G128" s="123">
        <v>2017</v>
      </c>
      <c r="H128" s="122" t="s">
        <v>399</v>
      </c>
      <c r="I128" s="82" t="s">
        <v>400</v>
      </c>
      <c r="J128" s="122">
        <v>2017</v>
      </c>
      <c r="K128" s="123" t="s">
        <v>390</v>
      </c>
      <c r="L128" s="123" t="s">
        <v>391</v>
      </c>
      <c r="M128" s="133"/>
      <c r="N128" s="133"/>
      <c r="O128" s="122"/>
      <c r="P128" s="123">
        <v>22600</v>
      </c>
      <c r="Q128" s="123">
        <v>0</v>
      </c>
      <c r="R128" s="82">
        <v>0</v>
      </c>
      <c r="S128" s="82">
        <v>0</v>
      </c>
      <c r="T128" s="123">
        <v>0</v>
      </c>
      <c r="U128" s="123">
        <v>0</v>
      </c>
      <c r="V128" s="123">
        <v>22600</v>
      </c>
      <c r="W128" s="123">
        <v>0</v>
      </c>
      <c r="X128" s="122">
        <v>0</v>
      </c>
      <c r="Y128" s="122">
        <f t="shared" ref="Y128:Y132" si="2">P128*(5-3)/5</f>
        <v>9040</v>
      </c>
      <c r="Z128" s="123" t="s">
        <v>47</v>
      </c>
      <c r="AA128" s="123" t="s">
        <v>48</v>
      </c>
      <c r="AB128" s="123" t="s">
        <v>392</v>
      </c>
      <c r="AC128" s="123" t="s">
        <v>393</v>
      </c>
      <c r="AD128" s="123" t="s">
        <v>394</v>
      </c>
      <c r="AE128" s="142">
        <v>13450737123</v>
      </c>
      <c r="AF128" s="122"/>
    </row>
    <row r="129" customFormat="1" ht="81" spans="1:32">
      <c r="A129" s="75">
        <v>125</v>
      </c>
      <c r="B129" s="122" t="s">
        <v>401</v>
      </c>
      <c r="C129" s="123" t="s">
        <v>40</v>
      </c>
      <c r="D129" s="123" t="s">
        <v>41</v>
      </c>
      <c r="E129" s="123" t="s">
        <v>42</v>
      </c>
      <c r="F129" s="123" t="s">
        <v>388</v>
      </c>
      <c r="G129" s="123">
        <v>2017</v>
      </c>
      <c r="H129" s="122" t="s">
        <v>401</v>
      </c>
      <c r="I129" s="82" t="s">
        <v>402</v>
      </c>
      <c r="J129" s="122">
        <v>2017</v>
      </c>
      <c r="K129" s="123" t="s">
        <v>390</v>
      </c>
      <c r="L129" s="123" t="s">
        <v>391</v>
      </c>
      <c r="M129" s="133"/>
      <c r="N129" s="133"/>
      <c r="O129" s="122"/>
      <c r="P129" s="123">
        <v>189927.41</v>
      </c>
      <c r="Q129" s="123">
        <v>0</v>
      </c>
      <c r="R129" s="82">
        <v>0</v>
      </c>
      <c r="S129" s="82">
        <v>0</v>
      </c>
      <c r="T129" s="123">
        <v>0</v>
      </c>
      <c r="U129" s="123">
        <v>0</v>
      </c>
      <c r="V129" s="123">
        <v>189927.41</v>
      </c>
      <c r="W129" s="123">
        <v>0</v>
      </c>
      <c r="X129" s="122">
        <v>0</v>
      </c>
      <c r="Y129" s="122">
        <v>144344.8316</v>
      </c>
      <c r="Z129" s="123" t="s">
        <v>47</v>
      </c>
      <c r="AA129" s="123" t="s">
        <v>48</v>
      </c>
      <c r="AB129" s="123" t="s">
        <v>392</v>
      </c>
      <c r="AC129" s="123" t="s">
        <v>393</v>
      </c>
      <c r="AD129" s="123" t="s">
        <v>394</v>
      </c>
      <c r="AE129" s="142">
        <v>13450737123</v>
      </c>
      <c r="AF129" s="122"/>
    </row>
    <row r="130" customFormat="1" ht="81" spans="1:32">
      <c r="A130" s="75">
        <v>126</v>
      </c>
      <c r="B130" s="122" t="s">
        <v>403</v>
      </c>
      <c r="C130" s="123" t="s">
        <v>40</v>
      </c>
      <c r="D130" s="123" t="s">
        <v>41</v>
      </c>
      <c r="E130" s="123" t="s">
        <v>42</v>
      </c>
      <c r="F130" s="123" t="s">
        <v>388</v>
      </c>
      <c r="G130" s="123">
        <v>2017</v>
      </c>
      <c r="H130" s="122" t="s">
        <v>403</v>
      </c>
      <c r="I130" s="82" t="s">
        <v>404</v>
      </c>
      <c r="J130" s="122">
        <v>2017</v>
      </c>
      <c r="K130" s="123" t="s">
        <v>390</v>
      </c>
      <c r="L130" s="123" t="s">
        <v>391</v>
      </c>
      <c r="M130" s="133"/>
      <c r="N130" s="133"/>
      <c r="O130" s="122"/>
      <c r="P130" s="123">
        <v>120347</v>
      </c>
      <c r="Q130" s="123">
        <v>0</v>
      </c>
      <c r="R130" s="82">
        <v>0</v>
      </c>
      <c r="S130" s="82">
        <v>0</v>
      </c>
      <c r="T130" s="123">
        <v>0</v>
      </c>
      <c r="U130" s="123">
        <v>0</v>
      </c>
      <c r="V130" s="123">
        <v>120347</v>
      </c>
      <c r="W130" s="123">
        <v>0</v>
      </c>
      <c r="X130" s="122">
        <v>0</v>
      </c>
      <c r="Y130" s="122">
        <v>91463.72</v>
      </c>
      <c r="Z130" s="123" t="s">
        <v>47</v>
      </c>
      <c r="AA130" s="123" t="s">
        <v>48</v>
      </c>
      <c r="AB130" s="123" t="s">
        <v>392</v>
      </c>
      <c r="AC130" s="123" t="s">
        <v>393</v>
      </c>
      <c r="AD130" s="123" t="s">
        <v>394</v>
      </c>
      <c r="AE130" s="142">
        <v>13450737123</v>
      </c>
      <c r="AF130" s="122"/>
    </row>
    <row r="131" customFormat="1" ht="81" spans="1:32">
      <c r="A131" s="75">
        <v>127</v>
      </c>
      <c r="B131" s="122" t="s">
        <v>405</v>
      </c>
      <c r="C131" s="123" t="s">
        <v>40</v>
      </c>
      <c r="D131" s="123" t="s">
        <v>41</v>
      </c>
      <c r="E131" s="123" t="s">
        <v>42</v>
      </c>
      <c r="F131" s="123" t="s">
        <v>388</v>
      </c>
      <c r="G131" s="123">
        <v>2017</v>
      </c>
      <c r="H131" s="122" t="s">
        <v>405</v>
      </c>
      <c r="I131" s="82" t="s">
        <v>406</v>
      </c>
      <c r="J131" s="122">
        <v>2017</v>
      </c>
      <c r="K131" s="123" t="s">
        <v>390</v>
      </c>
      <c r="L131" s="123" t="s">
        <v>391</v>
      </c>
      <c r="M131" s="133"/>
      <c r="N131" s="133"/>
      <c r="O131" s="122"/>
      <c r="P131" s="123">
        <v>25080</v>
      </c>
      <c r="Q131" s="123">
        <v>0</v>
      </c>
      <c r="R131" s="82">
        <v>0</v>
      </c>
      <c r="S131" s="82">
        <v>0</v>
      </c>
      <c r="T131" s="123">
        <v>0</v>
      </c>
      <c r="U131" s="123">
        <v>0</v>
      </c>
      <c r="V131" s="123">
        <v>25080</v>
      </c>
      <c r="W131" s="123">
        <v>0</v>
      </c>
      <c r="X131" s="122">
        <v>0</v>
      </c>
      <c r="Y131" s="122">
        <f t="shared" si="2"/>
        <v>10032</v>
      </c>
      <c r="Z131" s="123" t="s">
        <v>47</v>
      </c>
      <c r="AA131" s="123" t="s">
        <v>48</v>
      </c>
      <c r="AB131" s="123" t="s">
        <v>392</v>
      </c>
      <c r="AC131" s="123" t="s">
        <v>393</v>
      </c>
      <c r="AD131" s="123" t="s">
        <v>394</v>
      </c>
      <c r="AE131" s="142">
        <v>13450737123</v>
      </c>
      <c r="AF131" s="122"/>
    </row>
    <row r="132" customFormat="1" ht="81" spans="1:32">
      <c r="A132" s="75">
        <v>128</v>
      </c>
      <c r="B132" s="122" t="s">
        <v>407</v>
      </c>
      <c r="C132" s="123" t="s">
        <v>40</v>
      </c>
      <c r="D132" s="123" t="s">
        <v>41</v>
      </c>
      <c r="E132" s="123" t="s">
        <v>42</v>
      </c>
      <c r="F132" s="123" t="s">
        <v>388</v>
      </c>
      <c r="G132" s="123">
        <v>2017</v>
      </c>
      <c r="H132" s="122" t="s">
        <v>407</v>
      </c>
      <c r="I132" s="82" t="s">
        <v>408</v>
      </c>
      <c r="J132" s="122">
        <v>2017</v>
      </c>
      <c r="K132" s="123" t="s">
        <v>390</v>
      </c>
      <c r="L132" s="123" t="s">
        <v>391</v>
      </c>
      <c r="M132" s="133"/>
      <c r="N132" s="133"/>
      <c r="O132" s="122"/>
      <c r="P132" s="123">
        <v>6310</v>
      </c>
      <c r="Q132" s="123">
        <v>0</v>
      </c>
      <c r="R132" s="82">
        <v>0</v>
      </c>
      <c r="S132" s="82">
        <v>0</v>
      </c>
      <c r="T132" s="123">
        <v>0</v>
      </c>
      <c r="U132" s="123">
        <v>0</v>
      </c>
      <c r="V132" s="123">
        <v>6310</v>
      </c>
      <c r="W132" s="123">
        <v>0</v>
      </c>
      <c r="X132" s="122">
        <v>0</v>
      </c>
      <c r="Y132" s="122">
        <f t="shared" si="2"/>
        <v>2524</v>
      </c>
      <c r="Z132" s="123" t="s">
        <v>47</v>
      </c>
      <c r="AA132" s="123" t="s">
        <v>48</v>
      </c>
      <c r="AB132" s="123" t="s">
        <v>392</v>
      </c>
      <c r="AC132" s="123" t="s">
        <v>393</v>
      </c>
      <c r="AD132" s="123" t="s">
        <v>394</v>
      </c>
      <c r="AE132" s="142">
        <v>13450737123</v>
      </c>
      <c r="AF132" s="122"/>
    </row>
    <row r="133" customFormat="1" ht="81" spans="1:32">
      <c r="A133" s="75">
        <v>129</v>
      </c>
      <c r="B133" s="122" t="s">
        <v>409</v>
      </c>
      <c r="C133" s="123" t="s">
        <v>40</v>
      </c>
      <c r="D133" s="123" t="s">
        <v>41</v>
      </c>
      <c r="E133" s="123" t="s">
        <v>42</v>
      </c>
      <c r="F133" s="123" t="s">
        <v>388</v>
      </c>
      <c r="G133" s="123">
        <v>2018</v>
      </c>
      <c r="H133" s="122" t="s">
        <v>409</v>
      </c>
      <c r="I133" s="82" t="s">
        <v>410</v>
      </c>
      <c r="J133" s="122">
        <v>2018</v>
      </c>
      <c r="K133" s="123" t="s">
        <v>390</v>
      </c>
      <c r="L133" s="123" t="s">
        <v>391</v>
      </c>
      <c r="M133" s="133"/>
      <c r="N133" s="133"/>
      <c r="O133" s="122"/>
      <c r="P133" s="123">
        <v>99254.01</v>
      </c>
      <c r="Q133" s="123">
        <v>0</v>
      </c>
      <c r="R133" s="82">
        <v>0</v>
      </c>
      <c r="S133" s="82">
        <v>0</v>
      </c>
      <c r="T133" s="123">
        <v>0</v>
      </c>
      <c r="U133" s="123">
        <v>0</v>
      </c>
      <c r="V133" s="123">
        <v>99254.01</v>
      </c>
      <c r="W133" s="123">
        <v>0</v>
      </c>
      <c r="X133" s="122">
        <v>0</v>
      </c>
      <c r="Y133" s="122">
        <f>P133*(20-2)/20</f>
        <v>89328.609</v>
      </c>
      <c r="Z133" s="123" t="s">
        <v>47</v>
      </c>
      <c r="AA133" s="123" t="s">
        <v>48</v>
      </c>
      <c r="AB133" s="123" t="s">
        <v>392</v>
      </c>
      <c r="AC133" s="123" t="s">
        <v>393</v>
      </c>
      <c r="AD133" s="123" t="s">
        <v>394</v>
      </c>
      <c r="AE133" s="142">
        <v>13450737123</v>
      </c>
      <c r="AF133" s="122"/>
    </row>
    <row r="134" customFormat="1" ht="81" spans="1:32">
      <c r="A134" s="75">
        <v>130</v>
      </c>
      <c r="B134" s="122" t="s">
        <v>411</v>
      </c>
      <c r="C134" s="123" t="s">
        <v>40</v>
      </c>
      <c r="D134" s="123" t="s">
        <v>41</v>
      </c>
      <c r="E134" s="123" t="s">
        <v>42</v>
      </c>
      <c r="F134" s="123" t="s">
        <v>388</v>
      </c>
      <c r="G134" s="123">
        <v>2018</v>
      </c>
      <c r="H134" s="122" t="s">
        <v>411</v>
      </c>
      <c r="I134" s="82" t="s">
        <v>412</v>
      </c>
      <c r="J134" s="122">
        <v>2018</v>
      </c>
      <c r="K134" s="123" t="s">
        <v>390</v>
      </c>
      <c r="L134" s="123" t="s">
        <v>391</v>
      </c>
      <c r="M134" s="133"/>
      <c r="N134" s="133"/>
      <c r="O134" s="122"/>
      <c r="P134" s="123">
        <v>27029</v>
      </c>
      <c r="Q134" s="123">
        <v>0</v>
      </c>
      <c r="R134" s="82">
        <v>0</v>
      </c>
      <c r="S134" s="82">
        <v>0</v>
      </c>
      <c r="T134" s="123">
        <v>0</v>
      </c>
      <c r="U134" s="123">
        <v>0</v>
      </c>
      <c r="V134" s="123">
        <v>27029</v>
      </c>
      <c r="W134" s="123">
        <v>0</v>
      </c>
      <c r="X134" s="122">
        <v>0</v>
      </c>
      <c r="Y134" s="122">
        <v>22704.36</v>
      </c>
      <c r="Z134" s="123" t="s">
        <v>47</v>
      </c>
      <c r="AA134" s="123" t="s">
        <v>48</v>
      </c>
      <c r="AB134" s="123" t="s">
        <v>392</v>
      </c>
      <c r="AC134" s="123" t="s">
        <v>393</v>
      </c>
      <c r="AD134" s="123" t="s">
        <v>394</v>
      </c>
      <c r="AE134" s="142">
        <v>13450737123</v>
      </c>
      <c r="AF134" s="122"/>
    </row>
    <row r="135" customFormat="1" ht="81" spans="1:32">
      <c r="A135" s="75">
        <v>131</v>
      </c>
      <c r="B135" s="122" t="s">
        <v>413</v>
      </c>
      <c r="C135" s="123" t="s">
        <v>40</v>
      </c>
      <c r="D135" s="123" t="s">
        <v>41</v>
      </c>
      <c r="E135" s="123" t="s">
        <v>42</v>
      </c>
      <c r="F135" s="123" t="s">
        <v>388</v>
      </c>
      <c r="G135" s="123">
        <v>2018</v>
      </c>
      <c r="H135" s="122" t="s">
        <v>413</v>
      </c>
      <c r="I135" s="82" t="s">
        <v>414</v>
      </c>
      <c r="J135" s="122">
        <v>2018</v>
      </c>
      <c r="K135" s="123" t="s">
        <v>390</v>
      </c>
      <c r="L135" s="123" t="s">
        <v>391</v>
      </c>
      <c r="M135" s="133"/>
      <c r="N135" s="133"/>
      <c r="O135" s="122"/>
      <c r="P135" s="123">
        <v>66414.5</v>
      </c>
      <c r="Q135" s="123">
        <v>0</v>
      </c>
      <c r="R135" s="82">
        <v>0</v>
      </c>
      <c r="S135" s="82">
        <v>0</v>
      </c>
      <c r="T135" s="123">
        <v>0</v>
      </c>
      <c r="U135" s="123">
        <v>0</v>
      </c>
      <c r="V135" s="123">
        <v>66414.5</v>
      </c>
      <c r="W135" s="123">
        <v>0</v>
      </c>
      <c r="X135" s="122">
        <v>0</v>
      </c>
      <c r="Y135" s="122">
        <f>P135*(20-2)/20</f>
        <v>59773.05</v>
      </c>
      <c r="Z135" s="123" t="s">
        <v>47</v>
      </c>
      <c r="AA135" s="123" t="s">
        <v>48</v>
      </c>
      <c r="AB135" s="123" t="s">
        <v>392</v>
      </c>
      <c r="AC135" s="123" t="s">
        <v>393</v>
      </c>
      <c r="AD135" s="123" t="s">
        <v>394</v>
      </c>
      <c r="AE135" s="142">
        <v>13450737123</v>
      </c>
      <c r="AF135" s="122"/>
    </row>
    <row r="136" customFormat="1" ht="81" spans="1:32">
      <c r="A136" s="75">
        <v>132</v>
      </c>
      <c r="B136" s="122" t="s">
        <v>415</v>
      </c>
      <c r="C136" s="123" t="s">
        <v>40</v>
      </c>
      <c r="D136" s="123" t="s">
        <v>41</v>
      </c>
      <c r="E136" s="123" t="s">
        <v>42</v>
      </c>
      <c r="F136" s="123" t="s">
        <v>388</v>
      </c>
      <c r="G136" s="123">
        <v>2018</v>
      </c>
      <c r="H136" s="122" t="s">
        <v>415</v>
      </c>
      <c r="I136" s="82" t="s">
        <v>416</v>
      </c>
      <c r="J136" s="122">
        <v>2018</v>
      </c>
      <c r="K136" s="123" t="s">
        <v>390</v>
      </c>
      <c r="L136" s="123" t="s">
        <v>391</v>
      </c>
      <c r="M136" s="133"/>
      <c r="N136" s="133"/>
      <c r="O136" s="122"/>
      <c r="P136" s="123">
        <v>14480</v>
      </c>
      <c r="Q136" s="123">
        <v>0</v>
      </c>
      <c r="R136" s="82">
        <v>0</v>
      </c>
      <c r="S136" s="82">
        <v>0</v>
      </c>
      <c r="T136" s="123">
        <v>0</v>
      </c>
      <c r="U136" s="123">
        <v>0</v>
      </c>
      <c r="V136" s="123">
        <v>14480</v>
      </c>
      <c r="W136" s="123">
        <v>0</v>
      </c>
      <c r="X136" s="122">
        <v>0</v>
      </c>
      <c r="Y136" s="122">
        <f>P136*(5-2)/5</f>
        <v>8688</v>
      </c>
      <c r="Z136" s="123" t="s">
        <v>47</v>
      </c>
      <c r="AA136" s="123" t="s">
        <v>48</v>
      </c>
      <c r="AB136" s="123" t="s">
        <v>392</v>
      </c>
      <c r="AC136" s="123" t="s">
        <v>393</v>
      </c>
      <c r="AD136" s="123" t="s">
        <v>394</v>
      </c>
      <c r="AE136" s="142">
        <v>13450737123</v>
      </c>
      <c r="AF136" s="122"/>
    </row>
    <row r="137" customFormat="1" ht="81" spans="1:32">
      <c r="A137" s="75">
        <v>133</v>
      </c>
      <c r="B137" s="122" t="s">
        <v>417</v>
      </c>
      <c r="C137" s="123" t="s">
        <v>40</v>
      </c>
      <c r="D137" s="123" t="s">
        <v>41</v>
      </c>
      <c r="E137" s="123" t="s">
        <v>42</v>
      </c>
      <c r="F137" s="123" t="s">
        <v>388</v>
      </c>
      <c r="G137" s="123">
        <v>2018</v>
      </c>
      <c r="H137" s="122" t="s">
        <v>417</v>
      </c>
      <c r="I137" s="82" t="s">
        <v>418</v>
      </c>
      <c r="J137" s="122">
        <v>2018</v>
      </c>
      <c r="K137" s="123" t="s">
        <v>390</v>
      </c>
      <c r="L137" s="123" t="s">
        <v>391</v>
      </c>
      <c r="M137" s="133"/>
      <c r="N137" s="133"/>
      <c r="O137" s="122"/>
      <c r="P137" s="123">
        <v>12080</v>
      </c>
      <c r="Q137" s="123">
        <v>0</v>
      </c>
      <c r="R137" s="82">
        <v>0</v>
      </c>
      <c r="S137" s="82">
        <v>0</v>
      </c>
      <c r="T137" s="123">
        <v>0</v>
      </c>
      <c r="U137" s="123">
        <v>0</v>
      </c>
      <c r="V137" s="123">
        <v>12080</v>
      </c>
      <c r="W137" s="123">
        <v>0</v>
      </c>
      <c r="X137" s="122">
        <v>0</v>
      </c>
      <c r="Y137" s="122">
        <f>P137*(5-2)/5</f>
        <v>7248</v>
      </c>
      <c r="Z137" s="123" t="s">
        <v>47</v>
      </c>
      <c r="AA137" s="123" t="s">
        <v>48</v>
      </c>
      <c r="AB137" s="123" t="s">
        <v>392</v>
      </c>
      <c r="AC137" s="123" t="s">
        <v>393</v>
      </c>
      <c r="AD137" s="123" t="s">
        <v>394</v>
      </c>
      <c r="AE137" s="142">
        <v>13450737123</v>
      </c>
      <c r="AF137" s="122"/>
    </row>
    <row r="138" customFormat="1" ht="81" spans="1:32">
      <c r="A138" s="75">
        <v>134</v>
      </c>
      <c r="B138" s="122" t="s">
        <v>419</v>
      </c>
      <c r="C138" s="123" t="s">
        <v>40</v>
      </c>
      <c r="D138" s="123" t="s">
        <v>41</v>
      </c>
      <c r="E138" s="123" t="s">
        <v>42</v>
      </c>
      <c r="F138" s="123" t="s">
        <v>388</v>
      </c>
      <c r="G138" s="123">
        <v>2019</v>
      </c>
      <c r="H138" s="122" t="s">
        <v>419</v>
      </c>
      <c r="I138" s="82" t="s">
        <v>420</v>
      </c>
      <c r="J138" s="122">
        <v>2019</v>
      </c>
      <c r="K138" s="123" t="s">
        <v>390</v>
      </c>
      <c r="L138" s="123" t="s">
        <v>391</v>
      </c>
      <c r="M138" s="133"/>
      <c r="N138" s="133"/>
      <c r="O138" s="122"/>
      <c r="P138" s="123">
        <v>10700</v>
      </c>
      <c r="Q138" s="123">
        <v>0</v>
      </c>
      <c r="R138" s="82">
        <v>0</v>
      </c>
      <c r="S138" s="82">
        <v>0</v>
      </c>
      <c r="T138" s="123">
        <v>0</v>
      </c>
      <c r="U138" s="123">
        <v>0</v>
      </c>
      <c r="V138" s="123">
        <v>10700</v>
      </c>
      <c r="W138" s="123">
        <v>0</v>
      </c>
      <c r="X138" s="122">
        <v>0</v>
      </c>
      <c r="Y138" s="122">
        <f>P138*(5-1)/5</f>
        <v>8560</v>
      </c>
      <c r="Z138" s="123" t="s">
        <v>47</v>
      </c>
      <c r="AA138" s="123" t="s">
        <v>48</v>
      </c>
      <c r="AB138" s="123" t="s">
        <v>392</v>
      </c>
      <c r="AC138" s="123" t="s">
        <v>393</v>
      </c>
      <c r="AD138" s="123" t="s">
        <v>394</v>
      </c>
      <c r="AE138" s="142">
        <v>13450737123</v>
      </c>
      <c r="AF138" s="122"/>
    </row>
    <row r="139" customFormat="1" ht="81" spans="1:32">
      <c r="A139" s="75">
        <v>135</v>
      </c>
      <c r="B139" s="122" t="s">
        <v>421</v>
      </c>
      <c r="C139" s="123" t="s">
        <v>40</v>
      </c>
      <c r="D139" s="123" t="s">
        <v>41</v>
      </c>
      <c r="E139" s="123" t="s">
        <v>42</v>
      </c>
      <c r="F139" s="123" t="s">
        <v>388</v>
      </c>
      <c r="G139" s="123">
        <v>2018</v>
      </c>
      <c r="H139" s="122" t="s">
        <v>421</v>
      </c>
      <c r="I139" s="82" t="s">
        <v>422</v>
      </c>
      <c r="J139" s="122">
        <v>2018</v>
      </c>
      <c r="K139" s="123" t="s">
        <v>390</v>
      </c>
      <c r="L139" s="123" t="s">
        <v>391</v>
      </c>
      <c r="M139" s="133"/>
      <c r="N139" s="133"/>
      <c r="O139" s="122"/>
      <c r="P139" s="123">
        <v>25470</v>
      </c>
      <c r="Q139" s="123">
        <v>0</v>
      </c>
      <c r="R139" s="82">
        <v>0</v>
      </c>
      <c r="S139" s="82">
        <v>0</v>
      </c>
      <c r="T139" s="123">
        <v>0</v>
      </c>
      <c r="U139" s="123">
        <v>0</v>
      </c>
      <c r="V139" s="123">
        <v>25470</v>
      </c>
      <c r="W139" s="123">
        <v>0</v>
      </c>
      <c r="X139" s="122">
        <v>0</v>
      </c>
      <c r="Y139" s="122">
        <f>P139*(20-2)/20</f>
        <v>22923</v>
      </c>
      <c r="Z139" s="123" t="s">
        <v>47</v>
      </c>
      <c r="AA139" s="123" t="s">
        <v>48</v>
      </c>
      <c r="AB139" s="123" t="s">
        <v>392</v>
      </c>
      <c r="AC139" s="123" t="s">
        <v>393</v>
      </c>
      <c r="AD139" s="123" t="s">
        <v>394</v>
      </c>
      <c r="AE139" s="142">
        <v>13450737123</v>
      </c>
      <c r="AF139" s="122"/>
    </row>
    <row r="140" customFormat="1" ht="81" spans="1:32">
      <c r="A140" s="75">
        <v>136</v>
      </c>
      <c r="B140" s="122" t="s">
        <v>423</v>
      </c>
      <c r="C140" s="123" t="s">
        <v>40</v>
      </c>
      <c r="D140" s="123" t="s">
        <v>41</v>
      </c>
      <c r="E140" s="123" t="s">
        <v>42</v>
      </c>
      <c r="F140" s="123" t="s">
        <v>388</v>
      </c>
      <c r="G140" s="123">
        <v>2019</v>
      </c>
      <c r="H140" s="122" t="s">
        <v>423</v>
      </c>
      <c r="I140" s="82" t="s">
        <v>424</v>
      </c>
      <c r="J140" s="122">
        <v>2019</v>
      </c>
      <c r="K140" s="123" t="s">
        <v>390</v>
      </c>
      <c r="L140" s="123" t="s">
        <v>391</v>
      </c>
      <c r="M140" s="133"/>
      <c r="N140" s="133"/>
      <c r="O140" s="122"/>
      <c r="P140" s="123">
        <v>69953.43</v>
      </c>
      <c r="Q140" s="123">
        <v>0</v>
      </c>
      <c r="R140" s="82">
        <v>0</v>
      </c>
      <c r="S140" s="82">
        <v>0</v>
      </c>
      <c r="T140" s="123">
        <v>0</v>
      </c>
      <c r="U140" s="123">
        <v>0</v>
      </c>
      <c r="V140" s="123">
        <v>69953.43</v>
      </c>
      <c r="W140" s="123">
        <v>0</v>
      </c>
      <c r="X140" s="122">
        <v>0</v>
      </c>
      <c r="Y140" s="122">
        <f>P140*(20-1)/20</f>
        <v>66455.7585</v>
      </c>
      <c r="Z140" s="123" t="s">
        <v>47</v>
      </c>
      <c r="AA140" s="123" t="s">
        <v>48</v>
      </c>
      <c r="AB140" s="123" t="s">
        <v>392</v>
      </c>
      <c r="AC140" s="123" t="s">
        <v>393</v>
      </c>
      <c r="AD140" s="123" t="s">
        <v>394</v>
      </c>
      <c r="AE140" s="142">
        <v>13450737123</v>
      </c>
      <c r="AF140" s="122"/>
    </row>
    <row r="141" customFormat="1" ht="81" spans="1:32">
      <c r="A141" s="75">
        <v>137</v>
      </c>
      <c r="B141" s="122" t="s">
        <v>425</v>
      </c>
      <c r="C141" s="123" t="s">
        <v>40</v>
      </c>
      <c r="D141" s="123" t="s">
        <v>41</v>
      </c>
      <c r="E141" s="123" t="s">
        <v>42</v>
      </c>
      <c r="F141" s="123" t="s">
        <v>388</v>
      </c>
      <c r="G141" s="123">
        <v>2019</v>
      </c>
      <c r="H141" s="122" t="s">
        <v>426</v>
      </c>
      <c r="I141" s="82" t="s">
        <v>427</v>
      </c>
      <c r="J141" s="122">
        <v>2019</v>
      </c>
      <c r="K141" s="123" t="s">
        <v>390</v>
      </c>
      <c r="L141" s="123" t="s">
        <v>391</v>
      </c>
      <c r="M141" s="133"/>
      <c r="N141" s="133"/>
      <c r="O141" s="122"/>
      <c r="P141" s="123">
        <v>3977.14</v>
      </c>
      <c r="Q141" s="123">
        <v>0</v>
      </c>
      <c r="R141" s="82">
        <v>0</v>
      </c>
      <c r="S141" s="82">
        <v>0</v>
      </c>
      <c r="T141" s="123">
        <v>0</v>
      </c>
      <c r="U141" s="123">
        <v>0</v>
      </c>
      <c r="V141" s="123">
        <v>3977.14</v>
      </c>
      <c r="W141" s="123">
        <v>0</v>
      </c>
      <c r="X141" s="122">
        <v>0</v>
      </c>
      <c r="Y141" s="122">
        <f>P141*(5-1)/5</f>
        <v>3181.712</v>
      </c>
      <c r="Z141" s="123" t="s">
        <v>47</v>
      </c>
      <c r="AA141" s="123" t="s">
        <v>48</v>
      </c>
      <c r="AB141" s="123" t="s">
        <v>392</v>
      </c>
      <c r="AC141" s="123" t="s">
        <v>393</v>
      </c>
      <c r="AD141" s="123" t="s">
        <v>394</v>
      </c>
      <c r="AE141" s="142">
        <v>13450737123</v>
      </c>
      <c r="AF141" s="122"/>
    </row>
    <row r="142" customFormat="1" ht="81" spans="1:32">
      <c r="A142" s="75">
        <v>138</v>
      </c>
      <c r="B142" s="122" t="s">
        <v>428</v>
      </c>
      <c r="C142" s="123" t="s">
        <v>40</v>
      </c>
      <c r="D142" s="123" t="s">
        <v>41</v>
      </c>
      <c r="E142" s="123" t="s">
        <v>42</v>
      </c>
      <c r="F142" s="123" t="s">
        <v>388</v>
      </c>
      <c r="G142" s="123">
        <v>2017</v>
      </c>
      <c r="H142" s="122" t="s">
        <v>428</v>
      </c>
      <c r="I142" s="82" t="s">
        <v>429</v>
      </c>
      <c r="J142" s="122">
        <v>2017</v>
      </c>
      <c r="K142" s="123" t="s">
        <v>390</v>
      </c>
      <c r="L142" s="123" t="s">
        <v>391</v>
      </c>
      <c r="M142" s="133"/>
      <c r="N142" s="133"/>
      <c r="O142" s="122"/>
      <c r="P142" s="123">
        <v>99000</v>
      </c>
      <c r="Q142" s="123">
        <v>0</v>
      </c>
      <c r="R142" s="82">
        <v>99000</v>
      </c>
      <c r="S142" s="82">
        <v>0</v>
      </c>
      <c r="T142" s="123">
        <v>0</v>
      </c>
      <c r="U142" s="123">
        <v>0</v>
      </c>
      <c r="V142" s="123">
        <v>0</v>
      </c>
      <c r="W142" s="123">
        <v>0</v>
      </c>
      <c r="X142" s="122">
        <v>0</v>
      </c>
      <c r="Y142" s="122">
        <f>P142*(20-3)/20</f>
        <v>84150</v>
      </c>
      <c r="Z142" s="123" t="s">
        <v>47</v>
      </c>
      <c r="AA142" s="123" t="s">
        <v>48</v>
      </c>
      <c r="AB142" s="123" t="s">
        <v>392</v>
      </c>
      <c r="AC142" s="123" t="s">
        <v>393</v>
      </c>
      <c r="AD142" s="123" t="s">
        <v>394</v>
      </c>
      <c r="AE142" s="142">
        <v>13450737123</v>
      </c>
      <c r="AF142" s="122"/>
    </row>
    <row r="143" customFormat="1" ht="81" spans="1:32">
      <c r="A143" s="75">
        <v>139</v>
      </c>
      <c r="B143" s="122" t="s">
        <v>430</v>
      </c>
      <c r="C143" s="123" t="s">
        <v>40</v>
      </c>
      <c r="D143" s="123" t="s">
        <v>41</v>
      </c>
      <c r="E143" s="123" t="s">
        <v>42</v>
      </c>
      <c r="F143" s="123" t="s">
        <v>388</v>
      </c>
      <c r="G143" s="123">
        <v>2020</v>
      </c>
      <c r="H143" s="122" t="s">
        <v>430</v>
      </c>
      <c r="I143" s="82" t="s">
        <v>431</v>
      </c>
      <c r="J143" s="122">
        <v>2020</v>
      </c>
      <c r="K143" s="123" t="s">
        <v>390</v>
      </c>
      <c r="L143" s="123" t="s">
        <v>391</v>
      </c>
      <c r="M143" s="133"/>
      <c r="N143" s="133"/>
      <c r="O143" s="122"/>
      <c r="P143" s="123">
        <v>13500</v>
      </c>
      <c r="Q143" s="123">
        <v>0</v>
      </c>
      <c r="R143" s="82">
        <v>0</v>
      </c>
      <c r="S143" s="82">
        <v>0</v>
      </c>
      <c r="T143" s="123">
        <v>0</v>
      </c>
      <c r="U143" s="123">
        <v>0</v>
      </c>
      <c r="V143" s="123">
        <v>13500</v>
      </c>
      <c r="W143" s="123"/>
      <c r="X143" s="122"/>
      <c r="Y143" s="122">
        <v>13500</v>
      </c>
      <c r="Z143" s="123" t="s">
        <v>47</v>
      </c>
      <c r="AA143" s="123" t="s">
        <v>48</v>
      </c>
      <c r="AB143" s="123" t="s">
        <v>392</v>
      </c>
      <c r="AC143" s="123" t="s">
        <v>393</v>
      </c>
      <c r="AD143" s="123" t="s">
        <v>394</v>
      </c>
      <c r="AE143" s="142">
        <v>13450737123</v>
      </c>
      <c r="AF143" s="122"/>
    </row>
    <row r="144" customFormat="1" ht="81" spans="1:32">
      <c r="A144" s="75">
        <v>140</v>
      </c>
      <c r="B144" s="122" t="s">
        <v>432</v>
      </c>
      <c r="C144" s="123" t="s">
        <v>40</v>
      </c>
      <c r="D144" s="123" t="s">
        <v>41</v>
      </c>
      <c r="E144" s="123" t="s">
        <v>42</v>
      </c>
      <c r="F144" s="123" t="s">
        <v>388</v>
      </c>
      <c r="G144" s="123">
        <v>2020</v>
      </c>
      <c r="H144" s="122" t="s">
        <v>432</v>
      </c>
      <c r="I144" s="82" t="s">
        <v>433</v>
      </c>
      <c r="J144" s="122">
        <v>2020</v>
      </c>
      <c r="K144" s="123" t="s">
        <v>390</v>
      </c>
      <c r="L144" s="123" t="s">
        <v>391</v>
      </c>
      <c r="M144" s="133"/>
      <c r="N144" s="133"/>
      <c r="O144" s="122"/>
      <c r="P144" s="153">
        <v>25000</v>
      </c>
      <c r="Q144" s="153">
        <v>0</v>
      </c>
      <c r="R144" s="9">
        <v>0</v>
      </c>
      <c r="S144" s="9">
        <v>0</v>
      </c>
      <c r="T144" s="153">
        <v>0</v>
      </c>
      <c r="U144" s="153">
        <v>0</v>
      </c>
      <c r="V144" s="153">
        <v>25000</v>
      </c>
      <c r="W144" s="153"/>
      <c r="X144" s="162"/>
      <c r="Y144" s="122">
        <v>25000</v>
      </c>
      <c r="Z144" s="123" t="s">
        <v>47</v>
      </c>
      <c r="AA144" s="123" t="s">
        <v>48</v>
      </c>
      <c r="AB144" s="123" t="s">
        <v>392</v>
      </c>
      <c r="AC144" s="123" t="s">
        <v>393</v>
      </c>
      <c r="AD144" s="123" t="s">
        <v>394</v>
      </c>
      <c r="AE144" s="142">
        <v>13450737123</v>
      </c>
      <c r="AF144" s="122"/>
    </row>
    <row r="145" customFormat="1" ht="81" spans="1:32">
      <c r="A145" s="75">
        <v>141</v>
      </c>
      <c r="B145" s="122" t="s">
        <v>434</v>
      </c>
      <c r="C145" s="123" t="s">
        <v>40</v>
      </c>
      <c r="D145" s="123" t="s">
        <v>41</v>
      </c>
      <c r="E145" s="123" t="s">
        <v>42</v>
      </c>
      <c r="F145" s="123" t="s">
        <v>388</v>
      </c>
      <c r="G145" s="123">
        <v>2020</v>
      </c>
      <c r="H145" s="122" t="s">
        <v>434</v>
      </c>
      <c r="I145" s="82" t="s">
        <v>435</v>
      </c>
      <c r="J145" s="122">
        <v>2020</v>
      </c>
      <c r="K145" s="123" t="s">
        <v>390</v>
      </c>
      <c r="L145" s="123" t="s">
        <v>391</v>
      </c>
      <c r="M145" s="133"/>
      <c r="N145" s="133"/>
      <c r="O145" s="122"/>
      <c r="P145" s="153">
        <v>800</v>
      </c>
      <c r="Q145" s="153">
        <v>0</v>
      </c>
      <c r="R145" s="9">
        <v>0</v>
      </c>
      <c r="S145" s="9">
        <v>0</v>
      </c>
      <c r="T145" s="153">
        <v>0</v>
      </c>
      <c r="U145" s="153">
        <v>0</v>
      </c>
      <c r="V145" s="153">
        <v>800</v>
      </c>
      <c r="W145" s="153"/>
      <c r="X145" s="162"/>
      <c r="Y145" s="122">
        <v>800</v>
      </c>
      <c r="Z145" s="123" t="s">
        <v>47</v>
      </c>
      <c r="AA145" s="123" t="s">
        <v>48</v>
      </c>
      <c r="AB145" s="123" t="s">
        <v>392</v>
      </c>
      <c r="AC145" s="123" t="s">
        <v>393</v>
      </c>
      <c r="AD145" s="123" t="s">
        <v>394</v>
      </c>
      <c r="AE145" s="142">
        <v>13450737123</v>
      </c>
      <c r="AF145" s="122"/>
    </row>
    <row r="146" customFormat="1" ht="121.5" spans="1:32">
      <c r="A146" s="75">
        <v>142</v>
      </c>
      <c r="B146" s="122" t="s">
        <v>436</v>
      </c>
      <c r="C146" s="123" t="s">
        <v>40</v>
      </c>
      <c r="D146" s="123" t="s">
        <v>41</v>
      </c>
      <c r="E146" s="123" t="s">
        <v>42</v>
      </c>
      <c r="F146" s="123" t="s">
        <v>388</v>
      </c>
      <c r="G146" s="123">
        <v>2020</v>
      </c>
      <c r="H146" s="122" t="s">
        <v>436</v>
      </c>
      <c r="I146" s="82" t="s">
        <v>437</v>
      </c>
      <c r="J146" s="122">
        <v>2020</v>
      </c>
      <c r="K146" s="123" t="s">
        <v>390</v>
      </c>
      <c r="L146" s="123" t="s">
        <v>391</v>
      </c>
      <c r="M146" s="133"/>
      <c r="N146" s="133"/>
      <c r="O146" s="122"/>
      <c r="P146" s="153">
        <v>17720.1</v>
      </c>
      <c r="Q146" s="153">
        <v>0</v>
      </c>
      <c r="R146" s="9">
        <v>0</v>
      </c>
      <c r="S146" s="9">
        <v>0</v>
      </c>
      <c r="T146" s="153">
        <v>0</v>
      </c>
      <c r="U146" s="153">
        <v>0</v>
      </c>
      <c r="V146" s="153">
        <v>17720.1</v>
      </c>
      <c r="W146" s="153"/>
      <c r="X146" s="162"/>
      <c r="Y146" s="122">
        <v>17720.1</v>
      </c>
      <c r="Z146" s="123" t="s">
        <v>47</v>
      </c>
      <c r="AA146" s="123" t="s">
        <v>48</v>
      </c>
      <c r="AB146" s="123" t="s">
        <v>392</v>
      </c>
      <c r="AC146" s="123" t="s">
        <v>393</v>
      </c>
      <c r="AD146" s="123" t="s">
        <v>394</v>
      </c>
      <c r="AE146" s="142">
        <v>13450737123</v>
      </c>
      <c r="AF146" s="122"/>
    </row>
    <row r="147" customFormat="1" ht="81" spans="1:32">
      <c r="A147" s="75">
        <v>143</v>
      </c>
      <c r="B147" s="122" t="s">
        <v>438</v>
      </c>
      <c r="C147" s="123" t="s">
        <v>40</v>
      </c>
      <c r="D147" s="123" t="s">
        <v>41</v>
      </c>
      <c r="E147" s="123" t="s">
        <v>42</v>
      </c>
      <c r="F147" s="123" t="s">
        <v>388</v>
      </c>
      <c r="G147" s="123">
        <v>2020</v>
      </c>
      <c r="H147" s="122" t="s">
        <v>438</v>
      </c>
      <c r="I147" s="82" t="s">
        <v>439</v>
      </c>
      <c r="J147" s="122">
        <v>2020</v>
      </c>
      <c r="K147" s="123" t="s">
        <v>390</v>
      </c>
      <c r="L147" s="123" t="s">
        <v>391</v>
      </c>
      <c r="M147" s="133"/>
      <c r="N147" s="133"/>
      <c r="O147" s="122"/>
      <c r="P147" s="153">
        <v>49000</v>
      </c>
      <c r="Q147" s="153">
        <v>0</v>
      </c>
      <c r="R147" s="9">
        <v>0</v>
      </c>
      <c r="S147" s="9">
        <v>0</v>
      </c>
      <c r="T147" s="153">
        <v>0</v>
      </c>
      <c r="U147" s="153">
        <v>0</v>
      </c>
      <c r="V147" s="153">
        <v>49000</v>
      </c>
      <c r="W147" s="153">
        <v>0</v>
      </c>
      <c r="X147" s="162">
        <v>0</v>
      </c>
      <c r="Y147" s="122">
        <v>49000</v>
      </c>
      <c r="Z147" s="123" t="s">
        <v>47</v>
      </c>
      <c r="AA147" s="123" t="s">
        <v>48</v>
      </c>
      <c r="AB147" s="123" t="s">
        <v>392</v>
      </c>
      <c r="AC147" s="123" t="s">
        <v>393</v>
      </c>
      <c r="AD147" s="123" t="s">
        <v>394</v>
      </c>
      <c r="AE147" s="142">
        <v>13450737123</v>
      </c>
      <c r="AF147" s="122"/>
    </row>
    <row r="148" customFormat="1" ht="148.5" spans="1:32">
      <c r="A148" s="75">
        <v>144</v>
      </c>
      <c r="B148" s="122" t="s">
        <v>440</v>
      </c>
      <c r="C148" s="123" t="s">
        <v>40</v>
      </c>
      <c r="D148" s="123" t="s">
        <v>41</v>
      </c>
      <c r="E148" s="123" t="s">
        <v>42</v>
      </c>
      <c r="F148" s="123" t="s">
        <v>388</v>
      </c>
      <c r="G148" s="123">
        <v>2020</v>
      </c>
      <c r="H148" s="122" t="s">
        <v>440</v>
      </c>
      <c r="I148" s="82" t="s">
        <v>441</v>
      </c>
      <c r="J148" s="122">
        <v>2020</v>
      </c>
      <c r="K148" s="123" t="s">
        <v>390</v>
      </c>
      <c r="L148" s="123" t="s">
        <v>391</v>
      </c>
      <c r="M148" s="133"/>
      <c r="N148" s="133"/>
      <c r="O148" s="122"/>
      <c r="P148" s="123">
        <f>Q148+R148</f>
        <v>25666.78</v>
      </c>
      <c r="Q148" s="153">
        <v>14229</v>
      </c>
      <c r="R148" s="9">
        <v>11437.78</v>
      </c>
      <c r="S148" s="9">
        <v>0</v>
      </c>
      <c r="T148" s="153">
        <v>0</v>
      </c>
      <c r="U148" s="153">
        <v>0</v>
      </c>
      <c r="V148" s="153">
        <v>0</v>
      </c>
      <c r="W148" s="153">
        <v>0</v>
      </c>
      <c r="X148" s="162">
        <v>0</v>
      </c>
      <c r="Y148" s="122">
        <v>25866.78</v>
      </c>
      <c r="Z148" s="123" t="s">
        <v>47</v>
      </c>
      <c r="AA148" s="123" t="s">
        <v>48</v>
      </c>
      <c r="AB148" s="123" t="s">
        <v>392</v>
      </c>
      <c r="AC148" s="123" t="s">
        <v>393</v>
      </c>
      <c r="AD148" s="123" t="s">
        <v>394</v>
      </c>
      <c r="AE148" s="142">
        <v>13450737123</v>
      </c>
      <c r="AF148" s="122"/>
    </row>
    <row r="149" customFormat="1" ht="81" spans="1:32">
      <c r="A149" s="75">
        <v>145</v>
      </c>
      <c r="B149" s="122" t="s">
        <v>442</v>
      </c>
      <c r="C149" s="123" t="s">
        <v>40</v>
      </c>
      <c r="D149" s="123" t="s">
        <v>41</v>
      </c>
      <c r="E149" s="123" t="s">
        <v>42</v>
      </c>
      <c r="F149" s="123" t="s">
        <v>388</v>
      </c>
      <c r="G149" s="123">
        <v>2020</v>
      </c>
      <c r="H149" s="122" t="s">
        <v>442</v>
      </c>
      <c r="I149" s="82" t="s">
        <v>443</v>
      </c>
      <c r="J149" s="122">
        <v>2020</v>
      </c>
      <c r="K149" s="123" t="s">
        <v>390</v>
      </c>
      <c r="L149" s="123" t="s">
        <v>391</v>
      </c>
      <c r="M149" s="133"/>
      <c r="N149" s="133"/>
      <c r="O149" s="122"/>
      <c r="P149" s="123">
        <v>97996</v>
      </c>
      <c r="Q149" s="153">
        <v>0</v>
      </c>
      <c r="R149" s="9">
        <v>97996</v>
      </c>
      <c r="S149" s="9">
        <v>0</v>
      </c>
      <c r="T149" s="153">
        <v>0</v>
      </c>
      <c r="U149" s="153">
        <v>0</v>
      </c>
      <c r="V149" s="153">
        <v>0</v>
      </c>
      <c r="W149" s="153">
        <v>0</v>
      </c>
      <c r="X149" s="162">
        <v>0</v>
      </c>
      <c r="Y149" s="122">
        <v>97996</v>
      </c>
      <c r="Z149" s="123" t="s">
        <v>47</v>
      </c>
      <c r="AA149" s="123" t="s">
        <v>48</v>
      </c>
      <c r="AB149" s="123" t="s">
        <v>392</v>
      </c>
      <c r="AC149" s="123" t="s">
        <v>393</v>
      </c>
      <c r="AD149" s="123" t="s">
        <v>394</v>
      </c>
      <c r="AE149" s="142">
        <v>13450737123</v>
      </c>
      <c r="AF149" s="122"/>
    </row>
    <row r="150" customFormat="1" ht="81" spans="1:32">
      <c r="A150" s="75">
        <v>146</v>
      </c>
      <c r="B150" s="122" t="s">
        <v>444</v>
      </c>
      <c r="C150" s="123" t="s">
        <v>40</v>
      </c>
      <c r="D150" s="123" t="s">
        <v>41</v>
      </c>
      <c r="E150" s="123" t="s">
        <v>42</v>
      </c>
      <c r="F150" s="123" t="s">
        <v>388</v>
      </c>
      <c r="G150" s="123">
        <v>2020</v>
      </c>
      <c r="H150" s="122" t="s">
        <v>444</v>
      </c>
      <c r="I150" s="82" t="s">
        <v>445</v>
      </c>
      <c r="J150" s="122">
        <v>2020</v>
      </c>
      <c r="K150" s="123" t="s">
        <v>390</v>
      </c>
      <c r="L150" s="123" t="s">
        <v>397</v>
      </c>
      <c r="M150" s="133"/>
      <c r="N150" s="133"/>
      <c r="O150" s="122"/>
      <c r="P150" s="123">
        <v>125267.22</v>
      </c>
      <c r="Q150" s="153">
        <v>0</v>
      </c>
      <c r="R150" s="9">
        <v>125267.22</v>
      </c>
      <c r="S150" s="9">
        <v>0</v>
      </c>
      <c r="T150" s="153">
        <v>0</v>
      </c>
      <c r="U150" s="153">
        <v>0</v>
      </c>
      <c r="V150" s="153">
        <v>0</v>
      </c>
      <c r="W150" s="153">
        <v>0</v>
      </c>
      <c r="X150" s="162">
        <v>0</v>
      </c>
      <c r="Y150" s="122">
        <v>125267.22</v>
      </c>
      <c r="Z150" s="123" t="s">
        <v>47</v>
      </c>
      <c r="AA150" s="123" t="s">
        <v>48</v>
      </c>
      <c r="AB150" s="123" t="s">
        <v>392</v>
      </c>
      <c r="AC150" s="123" t="s">
        <v>393</v>
      </c>
      <c r="AD150" s="123" t="s">
        <v>394</v>
      </c>
      <c r="AE150" s="142">
        <v>13450737123</v>
      </c>
      <c r="AF150" s="122"/>
    </row>
    <row r="151" customFormat="1" ht="54" spans="1:32">
      <c r="A151" s="75">
        <v>147</v>
      </c>
      <c r="B151" s="143" t="s">
        <v>446</v>
      </c>
      <c r="C151" s="29" t="s">
        <v>40</v>
      </c>
      <c r="D151" s="29" t="s">
        <v>41</v>
      </c>
      <c r="E151" s="29" t="s">
        <v>42</v>
      </c>
      <c r="F151" s="29" t="s">
        <v>447</v>
      </c>
      <c r="G151" s="29">
        <v>2018</v>
      </c>
      <c r="H151" s="143" t="s">
        <v>446</v>
      </c>
      <c r="I151" s="154" t="s">
        <v>448</v>
      </c>
      <c r="J151" s="155">
        <v>2018</v>
      </c>
      <c r="K151" s="29" t="s">
        <v>449</v>
      </c>
      <c r="L151" s="156" t="s">
        <v>46</v>
      </c>
      <c r="M151" s="157"/>
      <c r="N151" s="157"/>
      <c r="O151" s="157"/>
      <c r="P151" s="7">
        <v>42211</v>
      </c>
      <c r="Q151" s="7">
        <v>0</v>
      </c>
      <c r="R151" s="163">
        <v>0</v>
      </c>
      <c r="S151" s="163">
        <v>0</v>
      </c>
      <c r="T151" s="7">
        <v>0</v>
      </c>
      <c r="U151" s="7">
        <v>0</v>
      </c>
      <c r="V151" s="7">
        <v>42211</v>
      </c>
      <c r="W151" s="7">
        <v>0</v>
      </c>
      <c r="X151" s="157">
        <v>0</v>
      </c>
      <c r="Y151" s="157">
        <f>V151*((20-2)/20)</f>
        <v>37989.9</v>
      </c>
      <c r="Z151" s="7" t="s">
        <v>47</v>
      </c>
      <c r="AA151" s="7" t="s">
        <v>48</v>
      </c>
      <c r="AB151" s="7" t="s">
        <v>450</v>
      </c>
      <c r="AC151" s="7" t="s">
        <v>451</v>
      </c>
      <c r="AD151" s="7" t="s">
        <v>452</v>
      </c>
      <c r="AE151" s="165">
        <v>13560972378</v>
      </c>
      <c r="AF151" s="157"/>
    </row>
    <row r="152" customFormat="1" ht="54" spans="1:32">
      <c r="A152" s="75">
        <v>148</v>
      </c>
      <c r="B152" s="143" t="s">
        <v>453</v>
      </c>
      <c r="C152" s="29" t="s">
        <v>40</v>
      </c>
      <c r="D152" s="29" t="s">
        <v>41</v>
      </c>
      <c r="E152" s="29" t="s">
        <v>42</v>
      </c>
      <c r="F152" s="29" t="s">
        <v>447</v>
      </c>
      <c r="G152" s="29">
        <v>2017</v>
      </c>
      <c r="H152" s="143" t="s">
        <v>453</v>
      </c>
      <c r="I152" s="154" t="s">
        <v>454</v>
      </c>
      <c r="J152" s="155">
        <v>2017</v>
      </c>
      <c r="K152" s="29" t="s">
        <v>449</v>
      </c>
      <c r="L152" s="156" t="s">
        <v>46</v>
      </c>
      <c r="M152" s="157"/>
      <c r="N152" s="157"/>
      <c r="O152" s="157"/>
      <c r="P152" s="7">
        <v>6310</v>
      </c>
      <c r="Q152" s="7">
        <v>0</v>
      </c>
      <c r="R152" s="163">
        <v>0</v>
      </c>
      <c r="S152" s="163">
        <v>0</v>
      </c>
      <c r="T152" s="7">
        <v>0</v>
      </c>
      <c r="U152" s="7">
        <v>0</v>
      </c>
      <c r="V152" s="7">
        <v>6310</v>
      </c>
      <c r="W152" s="7">
        <v>0</v>
      </c>
      <c r="X152" s="157">
        <v>0</v>
      </c>
      <c r="Y152" s="157">
        <f t="shared" ref="Y152:Y155" si="3">V152*((5-3)/5)</f>
        <v>2524</v>
      </c>
      <c r="Z152" s="7" t="s">
        <v>47</v>
      </c>
      <c r="AA152" s="7" t="s">
        <v>48</v>
      </c>
      <c r="AB152" s="7" t="s">
        <v>450</v>
      </c>
      <c r="AC152" s="7" t="s">
        <v>451</v>
      </c>
      <c r="AD152" s="7" t="s">
        <v>452</v>
      </c>
      <c r="AE152" s="165">
        <v>13560972378</v>
      </c>
      <c r="AF152" s="157"/>
    </row>
    <row r="153" customFormat="1" ht="40.5" spans="1:32">
      <c r="A153" s="75">
        <v>149</v>
      </c>
      <c r="B153" s="143" t="s">
        <v>455</v>
      </c>
      <c r="C153" s="29" t="s">
        <v>40</v>
      </c>
      <c r="D153" s="29" t="s">
        <v>41</v>
      </c>
      <c r="E153" s="29" t="s">
        <v>42</v>
      </c>
      <c r="F153" s="29" t="s">
        <v>447</v>
      </c>
      <c r="G153" s="29">
        <v>2017</v>
      </c>
      <c r="H153" s="143" t="s">
        <v>455</v>
      </c>
      <c r="I153" s="154" t="s">
        <v>456</v>
      </c>
      <c r="J153" s="155">
        <v>2017</v>
      </c>
      <c r="K153" s="29" t="s">
        <v>449</v>
      </c>
      <c r="L153" s="156" t="s">
        <v>46</v>
      </c>
      <c r="M153" s="157"/>
      <c r="N153" s="157"/>
      <c r="O153" s="157"/>
      <c r="P153" s="7">
        <v>34489.5</v>
      </c>
      <c r="Q153" s="7">
        <v>0</v>
      </c>
      <c r="R153" s="163">
        <v>0</v>
      </c>
      <c r="S153" s="163">
        <v>0</v>
      </c>
      <c r="T153" s="7">
        <v>0</v>
      </c>
      <c r="U153" s="7">
        <v>0</v>
      </c>
      <c r="V153" s="7">
        <v>34489.5</v>
      </c>
      <c r="W153" s="7">
        <v>0</v>
      </c>
      <c r="X153" s="157">
        <v>0</v>
      </c>
      <c r="Y153" s="157">
        <f t="shared" si="3"/>
        <v>13795.8</v>
      </c>
      <c r="Z153" s="7" t="s">
        <v>47</v>
      </c>
      <c r="AA153" s="7" t="s">
        <v>48</v>
      </c>
      <c r="AB153" s="7" t="s">
        <v>450</v>
      </c>
      <c r="AC153" s="7" t="s">
        <v>451</v>
      </c>
      <c r="AD153" s="7" t="s">
        <v>452</v>
      </c>
      <c r="AE153" s="165">
        <v>13560972378</v>
      </c>
      <c r="AF153" s="157"/>
    </row>
    <row r="154" customFormat="1" ht="67.5" spans="1:32">
      <c r="A154" s="75">
        <v>150</v>
      </c>
      <c r="B154" s="143" t="s">
        <v>457</v>
      </c>
      <c r="C154" s="29" t="s">
        <v>40</v>
      </c>
      <c r="D154" s="29" t="s">
        <v>41</v>
      </c>
      <c r="E154" s="29" t="s">
        <v>42</v>
      </c>
      <c r="F154" s="29" t="s">
        <v>447</v>
      </c>
      <c r="G154" s="29">
        <v>2016</v>
      </c>
      <c r="H154" s="143" t="s">
        <v>457</v>
      </c>
      <c r="I154" s="154" t="s">
        <v>458</v>
      </c>
      <c r="J154" s="155">
        <v>2016</v>
      </c>
      <c r="K154" s="29" t="s">
        <v>449</v>
      </c>
      <c r="L154" s="156" t="s">
        <v>46</v>
      </c>
      <c r="M154" s="157"/>
      <c r="N154" s="157"/>
      <c r="O154" s="157"/>
      <c r="P154" s="7">
        <v>8500</v>
      </c>
      <c r="Q154" s="7">
        <v>0</v>
      </c>
      <c r="R154" s="163">
        <v>0</v>
      </c>
      <c r="S154" s="163">
        <v>0</v>
      </c>
      <c r="T154" s="7">
        <v>0</v>
      </c>
      <c r="U154" s="7">
        <v>0</v>
      </c>
      <c r="V154" s="7">
        <v>8500</v>
      </c>
      <c r="W154" s="7">
        <v>0</v>
      </c>
      <c r="X154" s="157">
        <v>0</v>
      </c>
      <c r="Y154" s="157">
        <f>V154*((5-4)/5)</f>
        <v>1700</v>
      </c>
      <c r="Z154" s="7" t="s">
        <v>47</v>
      </c>
      <c r="AA154" s="7" t="s">
        <v>48</v>
      </c>
      <c r="AB154" s="7" t="s">
        <v>450</v>
      </c>
      <c r="AC154" s="7" t="s">
        <v>451</v>
      </c>
      <c r="AD154" s="7" t="s">
        <v>452</v>
      </c>
      <c r="AE154" s="165">
        <v>13560972378</v>
      </c>
      <c r="AF154" s="157"/>
    </row>
    <row r="155" customFormat="1" ht="54" spans="1:32">
      <c r="A155" s="75">
        <v>151</v>
      </c>
      <c r="B155" s="143" t="s">
        <v>459</v>
      </c>
      <c r="C155" s="29" t="s">
        <v>40</v>
      </c>
      <c r="D155" s="29" t="s">
        <v>41</v>
      </c>
      <c r="E155" s="29" t="s">
        <v>42</v>
      </c>
      <c r="F155" s="29" t="s">
        <v>447</v>
      </c>
      <c r="G155" s="29">
        <v>2017</v>
      </c>
      <c r="H155" s="143" t="s">
        <v>459</v>
      </c>
      <c r="I155" s="154" t="s">
        <v>460</v>
      </c>
      <c r="J155" s="155">
        <v>2017</v>
      </c>
      <c r="K155" s="29" t="s">
        <v>449</v>
      </c>
      <c r="L155" s="156" t="s">
        <v>46</v>
      </c>
      <c r="M155" s="157"/>
      <c r="N155" s="157"/>
      <c r="O155" s="157"/>
      <c r="P155" s="7">
        <v>22600</v>
      </c>
      <c r="Q155" s="7">
        <v>0</v>
      </c>
      <c r="R155" s="163">
        <v>0</v>
      </c>
      <c r="S155" s="163">
        <v>0</v>
      </c>
      <c r="T155" s="7">
        <v>0</v>
      </c>
      <c r="U155" s="7">
        <v>0</v>
      </c>
      <c r="V155" s="7">
        <v>22600</v>
      </c>
      <c r="W155" s="7">
        <v>0</v>
      </c>
      <c r="X155" s="157">
        <v>0</v>
      </c>
      <c r="Y155" s="157">
        <f t="shared" si="3"/>
        <v>9040</v>
      </c>
      <c r="Z155" s="7" t="s">
        <v>47</v>
      </c>
      <c r="AA155" s="7" t="s">
        <v>48</v>
      </c>
      <c r="AB155" s="7" t="s">
        <v>450</v>
      </c>
      <c r="AC155" s="7" t="s">
        <v>451</v>
      </c>
      <c r="AD155" s="7" t="s">
        <v>452</v>
      </c>
      <c r="AE155" s="165">
        <v>13560972378</v>
      </c>
      <c r="AF155" s="157"/>
    </row>
    <row r="156" customFormat="1" ht="54" spans="1:32">
      <c r="A156" s="75">
        <v>152</v>
      </c>
      <c r="B156" s="143" t="s">
        <v>461</v>
      </c>
      <c r="C156" s="29" t="s">
        <v>40</v>
      </c>
      <c r="D156" s="29" t="s">
        <v>41</v>
      </c>
      <c r="E156" s="29" t="s">
        <v>42</v>
      </c>
      <c r="F156" s="29" t="s">
        <v>447</v>
      </c>
      <c r="G156" s="29">
        <v>2016</v>
      </c>
      <c r="H156" s="143" t="s">
        <v>461</v>
      </c>
      <c r="I156" s="154" t="s">
        <v>462</v>
      </c>
      <c r="J156" s="155">
        <v>2017</v>
      </c>
      <c r="K156" s="29" t="s">
        <v>449</v>
      </c>
      <c r="L156" s="156" t="s">
        <v>46</v>
      </c>
      <c r="M156" s="157"/>
      <c r="N156" s="157"/>
      <c r="O156" s="157"/>
      <c r="P156" s="7">
        <v>480919</v>
      </c>
      <c r="Q156" s="7">
        <v>0</v>
      </c>
      <c r="R156" s="163">
        <v>0</v>
      </c>
      <c r="S156" s="163">
        <v>0</v>
      </c>
      <c r="T156" s="7">
        <v>0</v>
      </c>
      <c r="U156" s="7">
        <v>0</v>
      </c>
      <c r="V156" s="7">
        <v>480919</v>
      </c>
      <c r="W156" s="7">
        <v>0</v>
      </c>
      <c r="X156" s="157">
        <v>0</v>
      </c>
      <c r="Y156" s="157">
        <f>V156*((20-3)/20)</f>
        <v>408781.15</v>
      </c>
      <c r="Z156" s="7" t="s">
        <v>47</v>
      </c>
      <c r="AA156" s="7" t="s">
        <v>48</v>
      </c>
      <c r="AB156" s="7" t="s">
        <v>450</v>
      </c>
      <c r="AC156" s="7" t="s">
        <v>451</v>
      </c>
      <c r="AD156" s="7" t="s">
        <v>452</v>
      </c>
      <c r="AE156" s="165">
        <v>13560972378</v>
      </c>
      <c r="AF156" s="157"/>
    </row>
    <row r="157" customFormat="1" ht="81" spans="1:32">
      <c r="A157" s="75">
        <v>153</v>
      </c>
      <c r="B157" s="143" t="s">
        <v>463</v>
      </c>
      <c r="C157" s="29" t="s">
        <v>40</v>
      </c>
      <c r="D157" s="29" t="s">
        <v>41</v>
      </c>
      <c r="E157" s="29" t="s">
        <v>42</v>
      </c>
      <c r="F157" s="29" t="s">
        <v>447</v>
      </c>
      <c r="G157" s="29">
        <v>2018</v>
      </c>
      <c r="H157" s="143" t="s">
        <v>463</v>
      </c>
      <c r="I157" s="154" t="s">
        <v>464</v>
      </c>
      <c r="J157" s="155">
        <v>2018</v>
      </c>
      <c r="K157" s="29" t="s">
        <v>449</v>
      </c>
      <c r="L157" s="156" t="s">
        <v>46</v>
      </c>
      <c r="M157" s="157"/>
      <c r="N157" s="157"/>
      <c r="O157" s="157"/>
      <c r="P157" s="7">
        <v>299081</v>
      </c>
      <c r="Q157" s="7">
        <v>0</v>
      </c>
      <c r="R157" s="163">
        <v>0</v>
      </c>
      <c r="S157" s="163">
        <v>0</v>
      </c>
      <c r="T157" s="7">
        <v>0</v>
      </c>
      <c r="U157" s="7">
        <v>0</v>
      </c>
      <c r="V157" s="7">
        <v>299081</v>
      </c>
      <c r="W157" s="7">
        <v>0</v>
      </c>
      <c r="X157" s="157">
        <v>0</v>
      </c>
      <c r="Y157" s="157">
        <f t="shared" ref="Y157:Y160" si="4">V157*((20-2)/20)</f>
        <v>269172.9</v>
      </c>
      <c r="Z157" s="7" t="s">
        <v>47</v>
      </c>
      <c r="AA157" s="7" t="s">
        <v>48</v>
      </c>
      <c r="AB157" s="7" t="s">
        <v>450</v>
      </c>
      <c r="AC157" s="7" t="s">
        <v>451</v>
      </c>
      <c r="AD157" s="7" t="s">
        <v>452</v>
      </c>
      <c r="AE157" s="165">
        <v>13560972378</v>
      </c>
      <c r="AF157" s="157"/>
    </row>
    <row r="158" customFormat="1" ht="67.5" spans="1:32">
      <c r="A158" s="75">
        <v>154</v>
      </c>
      <c r="B158" s="143" t="s">
        <v>465</v>
      </c>
      <c r="C158" s="29" t="s">
        <v>40</v>
      </c>
      <c r="D158" s="29" t="s">
        <v>41</v>
      </c>
      <c r="E158" s="29" t="s">
        <v>42</v>
      </c>
      <c r="F158" s="29" t="s">
        <v>447</v>
      </c>
      <c r="G158" s="29">
        <v>2017</v>
      </c>
      <c r="H158" s="143" t="s">
        <v>465</v>
      </c>
      <c r="I158" s="154" t="s">
        <v>466</v>
      </c>
      <c r="J158" s="155">
        <v>2020</v>
      </c>
      <c r="K158" s="29" t="s">
        <v>449</v>
      </c>
      <c r="L158" s="156" t="s">
        <v>46</v>
      </c>
      <c r="M158" s="157"/>
      <c r="N158" s="157"/>
      <c r="O158" s="157"/>
      <c r="P158" s="7">
        <v>717276</v>
      </c>
      <c r="Q158" s="7">
        <v>0</v>
      </c>
      <c r="R158" s="163">
        <v>0</v>
      </c>
      <c r="S158" s="163">
        <v>0</v>
      </c>
      <c r="T158" s="7">
        <v>0</v>
      </c>
      <c r="U158" s="7">
        <v>0</v>
      </c>
      <c r="V158" s="7">
        <v>717276</v>
      </c>
      <c r="W158" s="7">
        <v>0</v>
      </c>
      <c r="X158" s="157">
        <v>0</v>
      </c>
      <c r="Y158" s="157">
        <f t="shared" ref="Y158:Y164" si="5">V158*((20-1)/20)</f>
        <v>681412.2</v>
      </c>
      <c r="Z158" s="7" t="s">
        <v>47</v>
      </c>
      <c r="AA158" s="7" t="s">
        <v>48</v>
      </c>
      <c r="AB158" s="7" t="s">
        <v>450</v>
      </c>
      <c r="AC158" s="7" t="s">
        <v>451</v>
      </c>
      <c r="AD158" s="7" t="s">
        <v>452</v>
      </c>
      <c r="AE158" s="165">
        <v>13560972378</v>
      </c>
      <c r="AF158" s="157"/>
    </row>
    <row r="159" customFormat="1" ht="135" spans="1:32">
      <c r="A159" s="75">
        <v>155</v>
      </c>
      <c r="B159" s="143" t="s">
        <v>467</v>
      </c>
      <c r="C159" s="29" t="s">
        <v>40</v>
      </c>
      <c r="D159" s="29" t="s">
        <v>41</v>
      </c>
      <c r="E159" s="29" t="s">
        <v>42</v>
      </c>
      <c r="F159" s="29" t="s">
        <v>447</v>
      </c>
      <c r="G159" s="29">
        <v>2018</v>
      </c>
      <c r="H159" s="143" t="s">
        <v>467</v>
      </c>
      <c r="I159" s="154" t="s">
        <v>468</v>
      </c>
      <c r="J159" s="155">
        <v>2018</v>
      </c>
      <c r="K159" s="29" t="s">
        <v>449</v>
      </c>
      <c r="L159" s="156" t="s">
        <v>46</v>
      </c>
      <c r="M159" s="157"/>
      <c r="N159" s="157"/>
      <c r="O159" s="157"/>
      <c r="P159" s="7">
        <v>199193.37</v>
      </c>
      <c r="Q159" s="7">
        <v>0</v>
      </c>
      <c r="R159" s="163">
        <v>95000</v>
      </c>
      <c r="S159" s="163">
        <v>0</v>
      </c>
      <c r="T159" s="7">
        <v>0</v>
      </c>
      <c r="U159" s="7">
        <v>0</v>
      </c>
      <c r="V159" s="7">
        <v>104193.37</v>
      </c>
      <c r="W159" s="7">
        <v>0</v>
      </c>
      <c r="X159" s="157">
        <v>0</v>
      </c>
      <c r="Y159" s="157">
        <f t="shared" si="4"/>
        <v>93774.033</v>
      </c>
      <c r="Z159" s="7" t="s">
        <v>47</v>
      </c>
      <c r="AA159" s="7" t="s">
        <v>48</v>
      </c>
      <c r="AB159" s="7" t="s">
        <v>450</v>
      </c>
      <c r="AC159" s="7" t="s">
        <v>451</v>
      </c>
      <c r="AD159" s="7" t="s">
        <v>452</v>
      </c>
      <c r="AE159" s="165">
        <v>13560972378</v>
      </c>
      <c r="AF159" s="157"/>
    </row>
    <row r="160" customFormat="1" ht="81" spans="1:32">
      <c r="A160" s="75">
        <v>156</v>
      </c>
      <c r="B160" s="144" t="s">
        <v>469</v>
      </c>
      <c r="C160" s="29" t="s">
        <v>40</v>
      </c>
      <c r="D160" s="29" t="s">
        <v>41</v>
      </c>
      <c r="E160" s="29" t="s">
        <v>42</v>
      </c>
      <c r="F160" s="29" t="s">
        <v>447</v>
      </c>
      <c r="G160" s="29">
        <v>2018</v>
      </c>
      <c r="H160" s="144" t="s">
        <v>469</v>
      </c>
      <c r="I160" s="154" t="s">
        <v>470</v>
      </c>
      <c r="J160" s="155">
        <v>2018</v>
      </c>
      <c r="K160" s="29" t="s">
        <v>449</v>
      </c>
      <c r="L160" s="156" t="s">
        <v>46</v>
      </c>
      <c r="M160" s="157"/>
      <c r="N160" s="157"/>
      <c r="O160" s="157"/>
      <c r="P160" s="7">
        <v>172564</v>
      </c>
      <c r="Q160" s="7">
        <v>0</v>
      </c>
      <c r="R160" s="163">
        <v>0</v>
      </c>
      <c r="S160" s="163">
        <v>0</v>
      </c>
      <c r="T160" s="7">
        <v>0</v>
      </c>
      <c r="U160" s="7">
        <v>0</v>
      </c>
      <c r="V160" s="7">
        <v>172564</v>
      </c>
      <c r="W160" s="7">
        <v>0</v>
      </c>
      <c r="X160" s="157">
        <v>0</v>
      </c>
      <c r="Y160" s="157">
        <f t="shared" si="4"/>
        <v>155307.6</v>
      </c>
      <c r="Z160" s="7" t="s">
        <v>47</v>
      </c>
      <c r="AA160" s="7" t="s">
        <v>48</v>
      </c>
      <c r="AB160" s="7" t="s">
        <v>450</v>
      </c>
      <c r="AC160" s="7" t="s">
        <v>451</v>
      </c>
      <c r="AD160" s="7" t="s">
        <v>452</v>
      </c>
      <c r="AE160" s="165">
        <v>13560972378</v>
      </c>
      <c r="AF160" s="157"/>
    </row>
    <row r="161" customFormat="1" ht="42.75" spans="1:32">
      <c r="A161" s="75">
        <v>157</v>
      </c>
      <c r="B161" s="143" t="s">
        <v>471</v>
      </c>
      <c r="C161" s="29" t="s">
        <v>40</v>
      </c>
      <c r="D161" s="29" t="s">
        <v>41</v>
      </c>
      <c r="E161" s="29" t="s">
        <v>42</v>
      </c>
      <c r="F161" s="29" t="s">
        <v>447</v>
      </c>
      <c r="G161" s="29">
        <v>2018</v>
      </c>
      <c r="H161" s="143" t="s">
        <v>471</v>
      </c>
      <c r="I161" s="154" t="s">
        <v>472</v>
      </c>
      <c r="J161" s="155">
        <v>2018</v>
      </c>
      <c r="K161" s="29" t="s">
        <v>449</v>
      </c>
      <c r="L161" s="156" t="s">
        <v>46</v>
      </c>
      <c r="M161" s="157"/>
      <c r="N161" s="157"/>
      <c r="O161" s="157"/>
      <c r="P161" s="7">
        <v>5895</v>
      </c>
      <c r="Q161" s="7">
        <v>0</v>
      </c>
      <c r="R161" s="163">
        <v>0</v>
      </c>
      <c r="S161" s="163">
        <v>0</v>
      </c>
      <c r="T161" s="7">
        <v>0</v>
      </c>
      <c r="U161" s="7">
        <v>0</v>
      </c>
      <c r="V161" s="7">
        <v>5895</v>
      </c>
      <c r="W161" s="7">
        <v>0</v>
      </c>
      <c r="X161" s="157">
        <v>0</v>
      </c>
      <c r="Y161" s="157">
        <f>V161*((5-3)/5)</f>
        <v>2358</v>
      </c>
      <c r="Z161" s="7" t="s">
        <v>47</v>
      </c>
      <c r="AA161" s="7" t="s">
        <v>48</v>
      </c>
      <c r="AB161" s="7" t="s">
        <v>450</v>
      </c>
      <c r="AC161" s="7" t="s">
        <v>451</v>
      </c>
      <c r="AD161" s="7" t="s">
        <v>452</v>
      </c>
      <c r="AE161" s="165">
        <v>13560972378</v>
      </c>
      <c r="AF161" s="157"/>
    </row>
    <row r="162" customFormat="1" ht="42.75" spans="1:32">
      <c r="A162" s="75">
        <v>158</v>
      </c>
      <c r="B162" s="143" t="s">
        <v>473</v>
      </c>
      <c r="C162" s="29" t="s">
        <v>40</v>
      </c>
      <c r="D162" s="29" t="s">
        <v>41</v>
      </c>
      <c r="E162" s="29" t="s">
        <v>42</v>
      </c>
      <c r="F162" s="29" t="s">
        <v>447</v>
      </c>
      <c r="G162" s="29">
        <v>2019</v>
      </c>
      <c r="H162" s="143" t="s">
        <v>473</v>
      </c>
      <c r="I162" s="154" t="s">
        <v>474</v>
      </c>
      <c r="J162" s="155">
        <v>2020</v>
      </c>
      <c r="K162" s="29" t="s">
        <v>449</v>
      </c>
      <c r="L162" s="156" t="s">
        <v>46</v>
      </c>
      <c r="M162" s="157"/>
      <c r="N162" s="157"/>
      <c r="O162" s="157"/>
      <c r="P162" s="7">
        <v>406140.88</v>
      </c>
      <c r="Q162" s="7">
        <v>0</v>
      </c>
      <c r="R162" s="163">
        <v>0</v>
      </c>
      <c r="S162" s="163">
        <v>0</v>
      </c>
      <c r="T162" s="7">
        <v>0</v>
      </c>
      <c r="U162" s="7">
        <v>0</v>
      </c>
      <c r="V162" s="7">
        <v>406140.88</v>
      </c>
      <c r="W162" s="7">
        <v>0</v>
      </c>
      <c r="X162" s="157">
        <v>0</v>
      </c>
      <c r="Y162" s="157">
        <f t="shared" si="5"/>
        <v>385833.836</v>
      </c>
      <c r="Z162" s="7" t="s">
        <v>47</v>
      </c>
      <c r="AA162" s="7" t="s">
        <v>48</v>
      </c>
      <c r="AB162" s="7" t="s">
        <v>450</v>
      </c>
      <c r="AC162" s="7" t="s">
        <v>451</v>
      </c>
      <c r="AD162" s="7" t="s">
        <v>452</v>
      </c>
      <c r="AE162" s="165">
        <v>13560972378</v>
      </c>
      <c r="AF162" s="157"/>
    </row>
    <row r="163" customFormat="1" ht="67.5" spans="1:32">
      <c r="A163" s="75">
        <v>159</v>
      </c>
      <c r="B163" s="143" t="s">
        <v>475</v>
      </c>
      <c r="C163" s="29" t="s">
        <v>40</v>
      </c>
      <c r="D163" s="29" t="s">
        <v>41</v>
      </c>
      <c r="E163" s="29" t="s">
        <v>42</v>
      </c>
      <c r="F163" s="29" t="s">
        <v>447</v>
      </c>
      <c r="G163" s="29">
        <v>2019</v>
      </c>
      <c r="H163" s="143" t="s">
        <v>475</v>
      </c>
      <c r="I163" s="154" t="s">
        <v>476</v>
      </c>
      <c r="J163" s="155">
        <v>2020</v>
      </c>
      <c r="K163" s="29" t="s">
        <v>449</v>
      </c>
      <c r="L163" s="156" t="s">
        <v>46</v>
      </c>
      <c r="M163" s="157"/>
      <c r="N163" s="157"/>
      <c r="O163" s="157"/>
      <c r="P163" s="7">
        <v>90000</v>
      </c>
      <c r="Q163" s="7">
        <v>0</v>
      </c>
      <c r="R163" s="163">
        <v>0</v>
      </c>
      <c r="S163" s="163">
        <v>0</v>
      </c>
      <c r="T163" s="7">
        <v>0</v>
      </c>
      <c r="U163" s="7">
        <v>0</v>
      </c>
      <c r="V163" s="7">
        <v>90000</v>
      </c>
      <c r="W163" s="7">
        <v>0</v>
      </c>
      <c r="X163" s="157">
        <v>0</v>
      </c>
      <c r="Y163" s="157">
        <f t="shared" si="5"/>
        <v>85500</v>
      </c>
      <c r="Z163" s="7" t="s">
        <v>47</v>
      </c>
      <c r="AA163" s="7" t="s">
        <v>48</v>
      </c>
      <c r="AB163" s="7" t="s">
        <v>450</v>
      </c>
      <c r="AC163" s="7" t="s">
        <v>451</v>
      </c>
      <c r="AD163" s="7" t="s">
        <v>452</v>
      </c>
      <c r="AE163" s="165">
        <v>13560972378</v>
      </c>
      <c r="AF163" s="157"/>
    </row>
    <row r="164" customFormat="1" ht="108" spans="1:32">
      <c r="A164" s="75">
        <v>160</v>
      </c>
      <c r="B164" s="143" t="s">
        <v>477</v>
      </c>
      <c r="C164" s="29" t="s">
        <v>40</v>
      </c>
      <c r="D164" s="29" t="s">
        <v>41</v>
      </c>
      <c r="E164" s="29" t="s">
        <v>42</v>
      </c>
      <c r="F164" s="29" t="s">
        <v>447</v>
      </c>
      <c r="G164" s="29">
        <v>2019</v>
      </c>
      <c r="H164" s="143" t="s">
        <v>477</v>
      </c>
      <c r="I164" s="154" t="s">
        <v>478</v>
      </c>
      <c r="J164" s="155">
        <v>2020</v>
      </c>
      <c r="K164" s="29" t="s">
        <v>449</v>
      </c>
      <c r="L164" s="156" t="s">
        <v>46</v>
      </c>
      <c r="M164" s="157"/>
      <c r="N164" s="157"/>
      <c r="O164" s="157"/>
      <c r="P164" s="7">
        <v>100000</v>
      </c>
      <c r="Q164" s="7">
        <v>0</v>
      </c>
      <c r="R164" s="163">
        <v>0</v>
      </c>
      <c r="S164" s="163">
        <v>0</v>
      </c>
      <c r="T164" s="7">
        <v>0</v>
      </c>
      <c r="U164" s="7">
        <v>0</v>
      </c>
      <c r="V164" s="7">
        <v>100000</v>
      </c>
      <c r="W164" s="7">
        <v>0</v>
      </c>
      <c r="X164" s="157">
        <v>0</v>
      </c>
      <c r="Y164" s="157">
        <f t="shared" si="5"/>
        <v>95000</v>
      </c>
      <c r="Z164" s="7" t="s">
        <v>47</v>
      </c>
      <c r="AA164" s="7" t="s">
        <v>48</v>
      </c>
      <c r="AB164" s="7" t="s">
        <v>450</v>
      </c>
      <c r="AC164" s="7" t="s">
        <v>451</v>
      </c>
      <c r="AD164" s="7" t="s">
        <v>452</v>
      </c>
      <c r="AE164" s="165">
        <v>13560972378</v>
      </c>
      <c r="AF164" s="157"/>
    </row>
    <row r="165" customFormat="1" ht="67.5" spans="1:32">
      <c r="A165" s="75">
        <v>161</v>
      </c>
      <c r="B165" s="143" t="s">
        <v>479</v>
      </c>
      <c r="C165" s="29" t="s">
        <v>40</v>
      </c>
      <c r="D165" s="29" t="s">
        <v>41</v>
      </c>
      <c r="E165" s="29" t="s">
        <v>42</v>
      </c>
      <c r="F165" s="29" t="s">
        <v>447</v>
      </c>
      <c r="G165" s="29">
        <v>2017</v>
      </c>
      <c r="H165" s="143" t="s">
        <v>479</v>
      </c>
      <c r="I165" s="154" t="s">
        <v>480</v>
      </c>
      <c r="J165" s="155">
        <v>2017</v>
      </c>
      <c r="K165" s="29" t="s">
        <v>449</v>
      </c>
      <c r="L165" s="156" t="s">
        <v>46</v>
      </c>
      <c r="M165" s="157"/>
      <c r="N165" s="157"/>
      <c r="O165" s="157"/>
      <c r="P165" s="7">
        <v>98500</v>
      </c>
      <c r="Q165" s="7">
        <v>0</v>
      </c>
      <c r="R165" s="163">
        <v>98500</v>
      </c>
      <c r="S165" s="163">
        <v>0</v>
      </c>
      <c r="T165" s="7">
        <v>0</v>
      </c>
      <c r="U165" s="7">
        <v>0</v>
      </c>
      <c r="V165" s="7">
        <v>0</v>
      </c>
      <c r="W165" s="7">
        <v>0</v>
      </c>
      <c r="X165" s="157">
        <v>0</v>
      </c>
      <c r="Y165" s="157">
        <f>P165*((20-3)/20)</f>
        <v>83725</v>
      </c>
      <c r="Z165" s="7" t="s">
        <v>47</v>
      </c>
      <c r="AA165" s="7" t="s">
        <v>48</v>
      </c>
      <c r="AB165" s="7" t="s">
        <v>450</v>
      </c>
      <c r="AC165" s="7" t="s">
        <v>451</v>
      </c>
      <c r="AD165" s="7" t="s">
        <v>452</v>
      </c>
      <c r="AE165" s="165">
        <v>13560972378</v>
      </c>
      <c r="AF165" s="157"/>
    </row>
    <row r="166" customFormat="1" ht="42.75" spans="1:32">
      <c r="A166" s="75">
        <v>162</v>
      </c>
      <c r="B166" s="143" t="s">
        <v>481</v>
      </c>
      <c r="C166" s="29" t="s">
        <v>40</v>
      </c>
      <c r="D166" s="29" t="s">
        <v>41</v>
      </c>
      <c r="E166" s="29" t="s">
        <v>42</v>
      </c>
      <c r="F166" s="29" t="s">
        <v>447</v>
      </c>
      <c r="G166" s="29">
        <v>2018</v>
      </c>
      <c r="H166" s="143" t="s">
        <v>481</v>
      </c>
      <c r="I166" s="154" t="s">
        <v>482</v>
      </c>
      <c r="J166" s="155">
        <v>2018</v>
      </c>
      <c r="K166" s="29" t="s">
        <v>449</v>
      </c>
      <c r="L166" s="156" t="s">
        <v>46</v>
      </c>
      <c r="M166" s="157"/>
      <c r="N166" s="157"/>
      <c r="O166" s="157"/>
      <c r="P166" s="7">
        <v>50000</v>
      </c>
      <c r="Q166" s="7">
        <v>0</v>
      </c>
      <c r="R166" s="163">
        <v>50000</v>
      </c>
      <c r="S166" s="163">
        <v>0</v>
      </c>
      <c r="T166" s="7">
        <v>0</v>
      </c>
      <c r="U166" s="7">
        <v>0</v>
      </c>
      <c r="V166" s="7">
        <v>0</v>
      </c>
      <c r="W166" s="7">
        <v>0</v>
      </c>
      <c r="X166" s="157">
        <v>0</v>
      </c>
      <c r="Y166" s="157">
        <f>P166*((20-2)/20)</f>
        <v>45000</v>
      </c>
      <c r="Z166" s="7" t="s">
        <v>47</v>
      </c>
      <c r="AA166" s="7" t="s">
        <v>48</v>
      </c>
      <c r="AB166" s="7" t="s">
        <v>450</v>
      </c>
      <c r="AC166" s="7" t="s">
        <v>451</v>
      </c>
      <c r="AD166" s="7" t="s">
        <v>452</v>
      </c>
      <c r="AE166" s="165">
        <v>13560972378</v>
      </c>
      <c r="AF166" s="157"/>
    </row>
    <row r="167" customFormat="1" ht="54" spans="1:32">
      <c r="A167" s="75">
        <v>163</v>
      </c>
      <c r="B167" s="143" t="s">
        <v>483</v>
      </c>
      <c r="C167" s="29" t="s">
        <v>40</v>
      </c>
      <c r="D167" s="29" t="s">
        <v>41</v>
      </c>
      <c r="E167" s="29" t="s">
        <v>42</v>
      </c>
      <c r="F167" s="29" t="s">
        <v>447</v>
      </c>
      <c r="G167" s="29">
        <v>2020</v>
      </c>
      <c r="H167" s="143" t="s">
        <v>483</v>
      </c>
      <c r="I167" s="154" t="s">
        <v>484</v>
      </c>
      <c r="J167" s="155">
        <v>2020</v>
      </c>
      <c r="K167" s="29" t="s">
        <v>449</v>
      </c>
      <c r="L167" s="156" t="s">
        <v>46</v>
      </c>
      <c r="M167" s="157"/>
      <c r="N167" s="157"/>
      <c r="O167" s="157"/>
      <c r="P167" s="7">
        <v>26000</v>
      </c>
      <c r="Q167" s="7">
        <v>0</v>
      </c>
      <c r="R167" s="163">
        <v>0</v>
      </c>
      <c r="S167" s="163">
        <v>0</v>
      </c>
      <c r="T167" s="7">
        <v>0</v>
      </c>
      <c r="U167" s="7">
        <v>0</v>
      </c>
      <c r="V167" s="7">
        <v>26000</v>
      </c>
      <c r="W167" s="7">
        <v>0</v>
      </c>
      <c r="X167" s="157">
        <v>0</v>
      </c>
      <c r="Y167" s="157">
        <f>P167*((20-1)/20)</f>
        <v>24700</v>
      </c>
      <c r="Z167" s="7" t="s">
        <v>47</v>
      </c>
      <c r="AA167" s="7" t="s">
        <v>48</v>
      </c>
      <c r="AB167" s="7" t="s">
        <v>450</v>
      </c>
      <c r="AC167" s="7" t="s">
        <v>451</v>
      </c>
      <c r="AD167" s="7" t="s">
        <v>452</v>
      </c>
      <c r="AE167" s="165">
        <v>13560972378</v>
      </c>
      <c r="AF167" s="157"/>
    </row>
    <row r="168" customFormat="1" ht="67.5" spans="1:32">
      <c r="A168" s="75">
        <v>164</v>
      </c>
      <c r="B168" s="143" t="s">
        <v>485</v>
      </c>
      <c r="C168" s="29" t="s">
        <v>40</v>
      </c>
      <c r="D168" s="29" t="s">
        <v>41</v>
      </c>
      <c r="E168" s="29" t="s">
        <v>42</v>
      </c>
      <c r="F168" s="29" t="s">
        <v>447</v>
      </c>
      <c r="G168" s="29">
        <v>2020</v>
      </c>
      <c r="H168" s="143" t="s">
        <v>485</v>
      </c>
      <c r="I168" s="154" t="s">
        <v>486</v>
      </c>
      <c r="J168" s="155">
        <v>2020</v>
      </c>
      <c r="K168" s="29" t="s">
        <v>449</v>
      </c>
      <c r="L168" s="156" t="s">
        <v>46</v>
      </c>
      <c r="M168" s="157"/>
      <c r="N168" s="157"/>
      <c r="O168" s="157"/>
      <c r="P168" s="7">
        <v>6250</v>
      </c>
      <c r="Q168" s="7">
        <v>0</v>
      </c>
      <c r="R168" s="163">
        <v>0</v>
      </c>
      <c r="S168" s="163">
        <v>0</v>
      </c>
      <c r="T168" s="7">
        <v>0</v>
      </c>
      <c r="U168" s="7">
        <v>0</v>
      </c>
      <c r="V168" s="7">
        <v>6250</v>
      </c>
      <c r="W168" s="7">
        <v>0</v>
      </c>
      <c r="X168" s="157">
        <v>0</v>
      </c>
      <c r="Y168" s="157">
        <f>P168*((20-1)/20)</f>
        <v>5937.5</v>
      </c>
      <c r="Z168" s="7" t="s">
        <v>47</v>
      </c>
      <c r="AA168" s="7" t="s">
        <v>48</v>
      </c>
      <c r="AB168" s="7" t="s">
        <v>450</v>
      </c>
      <c r="AC168" s="7" t="s">
        <v>451</v>
      </c>
      <c r="AD168" s="7" t="s">
        <v>452</v>
      </c>
      <c r="AE168" s="165">
        <v>13560972378</v>
      </c>
      <c r="AF168" s="157"/>
    </row>
    <row r="169" customFormat="1" ht="94.5" spans="1:32">
      <c r="A169" s="75">
        <v>165</v>
      </c>
      <c r="B169" s="143" t="s">
        <v>487</v>
      </c>
      <c r="C169" s="29" t="s">
        <v>40</v>
      </c>
      <c r="D169" s="29" t="s">
        <v>41</v>
      </c>
      <c r="E169" s="29" t="s">
        <v>42</v>
      </c>
      <c r="F169" s="29" t="s">
        <v>447</v>
      </c>
      <c r="G169" s="29">
        <v>2020</v>
      </c>
      <c r="H169" s="143" t="s">
        <v>487</v>
      </c>
      <c r="I169" s="154" t="s">
        <v>488</v>
      </c>
      <c r="J169" s="155">
        <v>2020</v>
      </c>
      <c r="K169" s="29" t="s">
        <v>449</v>
      </c>
      <c r="L169" s="156" t="s">
        <v>46</v>
      </c>
      <c r="M169" s="157"/>
      <c r="N169" s="157"/>
      <c r="O169" s="157"/>
      <c r="P169" s="7">
        <v>25000</v>
      </c>
      <c r="Q169" s="7">
        <v>0</v>
      </c>
      <c r="R169" s="163">
        <v>0</v>
      </c>
      <c r="S169" s="163">
        <v>0</v>
      </c>
      <c r="T169" s="7">
        <v>0</v>
      </c>
      <c r="U169" s="7">
        <v>0</v>
      </c>
      <c r="V169" s="7">
        <v>25000</v>
      </c>
      <c r="W169" s="7">
        <v>0</v>
      </c>
      <c r="X169" s="157">
        <v>0</v>
      </c>
      <c r="Y169" s="157">
        <f>V169*((5-1)/5)</f>
        <v>20000</v>
      </c>
      <c r="Z169" s="7" t="s">
        <v>47</v>
      </c>
      <c r="AA169" s="7" t="s">
        <v>48</v>
      </c>
      <c r="AB169" s="7" t="s">
        <v>450</v>
      </c>
      <c r="AC169" s="7" t="s">
        <v>451</v>
      </c>
      <c r="AD169" s="7" t="s">
        <v>452</v>
      </c>
      <c r="AE169" s="165">
        <v>13560972378</v>
      </c>
      <c r="AF169" s="157"/>
    </row>
    <row r="170" customFormat="1" ht="42.75" spans="1:32">
      <c r="A170" s="75">
        <v>166</v>
      </c>
      <c r="B170" s="143" t="s">
        <v>489</v>
      </c>
      <c r="C170" s="29" t="s">
        <v>40</v>
      </c>
      <c r="D170" s="29" t="s">
        <v>41</v>
      </c>
      <c r="E170" s="29" t="s">
        <v>42</v>
      </c>
      <c r="F170" s="29" t="s">
        <v>447</v>
      </c>
      <c r="G170" s="29">
        <v>2020</v>
      </c>
      <c r="H170" s="143" t="s">
        <v>489</v>
      </c>
      <c r="I170" s="154" t="s">
        <v>490</v>
      </c>
      <c r="J170" s="155">
        <v>2020</v>
      </c>
      <c r="K170" s="29" t="s">
        <v>449</v>
      </c>
      <c r="L170" s="156" t="s">
        <v>46</v>
      </c>
      <c r="M170" s="157"/>
      <c r="N170" s="157"/>
      <c r="O170" s="157"/>
      <c r="P170" s="7">
        <v>5760.6</v>
      </c>
      <c r="Q170" s="7">
        <v>0</v>
      </c>
      <c r="R170" s="163">
        <v>0</v>
      </c>
      <c r="S170" s="163">
        <v>0</v>
      </c>
      <c r="T170" s="7">
        <v>0</v>
      </c>
      <c r="U170" s="7">
        <v>0</v>
      </c>
      <c r="V170" s="7">
        <v>5760.6</v>
      </c>
      <c r="W170" s="7">
        <v>0</v>
      </c>
      <c r="X170" s="157">
        <v>0</v>
      </c>
      <c r="Y170" s="157">
        <f>V170*((5-3)/5)</f>
        <v>2304.24</v>
      </c>
      <c r="Z170" s="7" t="s">
        <v>47</v>
      </c>
      <c r="AA170" s="7" t="s">
        <v>48</v>
      </c>
      <c r="AB170" s="7" t="s">
        <v>450</v>
      </c>
      <c r="AC170" s="7" t="s">
        <v>451</v>
      </c>
      <c r="AD170" s="7" t="s">
        <v>452</v>
      </c>
      <c r="AE170" s="165">
        <v>13560972378</v>
      </c>
      <c r="AF170" s="155"/>
    </row>
    <row r="171" customFormat="1" ht="42.75" spans="1:32">
      <c r="A171" s="75">
        <v>167</v>
      </c>
      <c r="B171" s="143" t="s">
        <v>491</v>
      </c>
      <c r="C171" s="29" t="s">
        <v>40</v>
      </c>
      <c r="D171" s="29" t="s">
        <v>41</v>
      </c>
      <c r="E171" s="29" t="s">
        <v>42</v>
      </c>
      <c r="F171" s="29" t="s">
        <v>447</v>
      </c>
      <c r="G171" s="29">
        <v>2020</v>
      </c>
      <c r="H171" s="143" t="s">
        <v>491</v>
      </c>
      <c r="I171" s="154" t="s">
        <v>492</v>
      </c>
      <c r="J171" s="155">
        <v>2020</v>
      </c>
      <c r="K171" s="29" t="s">
        <v>449</v>
      </c>
      <c r="L171" s="156" t="s">
        <v>46</v>
      </c>
      <c r="M171" s="157"/>
      <c r="N171" s="157"/>
      <c r="O171" s="157"/>
      <c r="P171" s="7">
        <v>9540</v>
      </c>
      <c r="Q171" s="7">
        <v>0</v>
      </c>
      <c r="R171" s="163">
        <v>0</v>
      </c>
      <c r="S171" s="163">
        <v>0</v>
      </c>
      <c r="T171" s="7">
        <v>0</v>
      </c>
      <c r="U171" s="7">
        <v>0</v>
      </c>
      <c r="V171" s="7">
        <v>9540</v>
      </c>
      <c r="W171" s="7">
        <v>0</v>
      </c>
      <c r="X171" s="157">
        <v>0</v>
      </c>
      <c r="Y171" s="157">
        <f>V171*((5-3)/5)</f>
        <v>3816</v>
      </c>
      <c r="Z171" s="7" t="s">
        <v>47</v>
      </c>
      <c r="AA171" s="7" t="s">
        <v>48</v>
      </c>
      <c r="AB171" s="7" t="s">
        <v>450</v>
      </c>
      <c r="AC171" s="7" t="s">
        <v>451</v>
      </c>
      <c r="AD171" s="7" t="s">
        <v>452</v>
      </c>
      <c r="AE171" s="165">
        <v>13560972378</v>
      </c>
      <c r="AF171" s="166"/>
    </row>
    <row r="172" customFormat="1" ht="40.5" spans="1:32">
      <c r="A172" s="75">
        <v>168</v>
      </c>
      <c r="B172" s="145" t="s">
        <v>493</v>
      </c>
      <c r="C172" s="146" t="s">
        <v>40</v>
      </c>
      <c r="D172" s="146" t="s">
        <v>41</v>
      </c>
      <c r="E172" s="146" t="s">
        <v>42</v>
      </c>
      <c r="F172" s="146" t="s">
        <v>494</v>
      </c>
      <c r="G172" s="146">
        <v>2017</v>
      </c>
      <c r="H172" s="147" t="s">
        <v>493</v>
      </c>
      <c r="I172" s="154" t="s">
        <v>495</v>
      </c>
      <c r="J172" s="146">
        <v>2017</v>
      </c>
      <c r="K172" s="146" t="s">
        <v>496</v>
      </c>
      <c r="L172" s="146" t="s">
        <v>46</v>
      </c>
      <c r="M172" s="158"/>
      <c r="N172" s="158"/>
      <c r="O172" s="158"/>
      <c r="P172" s="159">
        <v>10400</v>
      </c>
      <c r="Q172" s="159"/>
      <c r="R172" s="164">
        <v>0</v>
      </c>
      <c r="S172" s="164"/>
      <c r="T172" s="159">
        <v>10400</v>
      </c>
      <c r="U172" s="159"/>
      <c r="V172" s="159"/>
      <c r="W172" s="159"/>
      <c r="X172" s="159"/>
      <c r="Y172" s="159">
        <v>10400</v>
      </c>
      <c r="Z172" s="159" t="s">
        <v>497</v>
      </c>
      <c r="AA172" s="159" t="s">
        <v>498</v>
      </c>
      <c r="AB172" s="159" t="s">
        <v>499</v>
      </c>
      <c r="AC172" s="159" t="s">
        <v>500</v>
      </c>
      <c r="AD172" s="159" t="s">
        <v>501</v>
      </c>
      <c r="AE172" s="167">
        <v>13560974188</v>
      </c>
      <c r="AF172" s="159"/>
    </row>
    <row r="173" customFormat="1" ht="40.5" spans="1:32">
      <c r="A173" s="75">
        <v>169</v>
      </c>
      <c r="B173" s="148" t="s">
        <v>502</v>
      </c>
      <c r="C173" s="149" t="s">
        <v>40</v>
      </c>
      <c r="D173" s="149" t="s">
        <v>41</v>
      </c>
      <c r="E173" s="149" t="s">
        <v>42</v>
      </c>
      <c r="F173" s="149" t="s">
        <v>494</v>
      </c>
      <c r="G173" s="149">
        <v>2017</v>
      </c>
      <c r="H173" s="150" t="s">
        <v>503</v>
      </c>
      <c r="I173" s="154" t="s">
        <v>504</v>
      </c>
      <c r="J173" s="149">
        <v>2017</v>
      </c>
      <c r="K173" s="149" t="s">
        <v>496</v>
      </c>
      <c r="L173" s="149" t="s">
        <v>46</v>
      </c>
      <c r="M173" s="158"/>
      <c r="N173" s="158"/>
      <c r="O173" s="158"/>
      <c r="P173" s="160">
        <v>96950</v>
      </c>
      <c r="Q173" s="160"/>
      <c r="R173" s="164">
        <v>0</v>
      </c>
      <c r="S173" s="164"/>
      <c r="T173" s="160">
        <v>96950</v>
      </c>
      <c r="U173" s="160"/>
      <c r="V173" s="160"/>
      <c r="W173" s="160"/>
      <c r="X173" s="160"/>
      <c r="Y173" s="160">
        <v>96950</v>
      </c>
      <c r="Z173" s="160" t="s">
        <v>497</v>
      </c>
      <c r="AA173" s="160" t="s">
        <v>498</v>
      </c>
      <c r="AB173" s="160" t="s">
        <v>499</v>
      </c>
      <c r="AC173" s="160" t="s">
        <v>500</v>
      </c>
      <c r="AD173" s="160" t="s">
        <v>501</v>
      </c>
      <c r="AE173" s="168">
        <v>13560974188</v>
      </c>
      <c r="AF173" s="160"/>
    </row>
    <row r="174" customFormat="1" ht="40.5" spans="1:32">
      <c r="A174" s="75">
        <v>170</v>
      </c>
      <c r="B174" s="145" t="s">
        <v>505</v>
      </c>
      <c r="C174" s="146" t="s">
        <v>40</v>
      </c>
      <c r="D174" s="146" t="s">
        <v>41</v>
      </c>
      <c r="E174" s="146" t="s">
        <v>42</v>
      </c>
      <c r="F174" s="146" t="s">
        <v>494</v>
      </c>
      <c r="G174" s="146">
        <v>2017</v>
      </c>
      <c r="H174" s="147" t="s">
        <v>505</v>
      </c>
      <c r="I174" s="154" t="s">
        <v>506</v>
      </c>
      <c r="J174" s="146">
        <v>2017</v>
      </c>
      <c r="K174" s="146" t="s">
        <v>496</v>
      </c>
      <c r="L174" s="146" t="s">
        <v>46</v>
      </c>
      <c r="M174" s="158"/>
      <c r="N174" s="158"/>
      <c r="O174" s="158"/>
      <c r="P174" s="159">
        <v>7085</v>
      </c>
      <c r="Q174" s="159"/>
      <c r="R174" s="164">
        <v>0</v>
      </c>
      <c r="S174" s="164"/>
      <c r="T174" s="159">
        <v>7085</v>
      </c>
      <c r="U174" s="159"/>
      <c r="V174" s="159"/>
      <c r="W174" s="159"/>
      <c r="X174" s="159"/>
      <c r="Y174" s="159">
        <v>7085</v>
      </c>
      <c r="Z174" s="159" t="s">
        <v>497</v>
      </c>
      <c r="AA174" s="159" t="s">
        <v>498</v>
      </c>
      <c r="AB174" s="159" t="s">
        <v>499</v>
      </c>
      <c r="AC174" s="159" t="s">
        <v>500</v>
      </c>
      <c r="AD174" s="159" t="s">
        <v>501</v>
      </c>
      <c r="AE174" s="167">
        <v>13560974188</v>
      </c>
      <c r="AF174" s="159"/>
    </row>
    <row r="175" customFormat="1" ht="54" spans="1:32">
      <c r="A175" s="75">
        <v>171</v>
      </c>
      <c r="B175" s="148" t="s">
        <v>507</v>
      </c>
      <c r="C175" s="149" t="s">
        <v>40</v>
      </c>
      <c r="D175" s="149" t="s">
        <v>41</v>
      </c>
      <c r="E175" s="149" t="s">
        <v>42</v>
      </c>
      <c r="F175" s="149" t="s">
        <v>494</v>
      </c>
      <c r="G175" s="149">
        <v>2017</v>
      </c>
      <c r="H175" s="150" t="s">
        <v>508</v>
      </c>
      <c r="I175" s="154" t="s">
        <v>509</v>
      </c>
      <c r="J175" s="149">
        <v>2017</v>
      </c>
      <c r="K175" s="149" t="s">
        <v>496</v>
      </c>
      <c r="L175" s="149" t="s">
        <v>46</v>
      </c>
      <c r="M175" s="158"/>
      <c r="N175" s="158"/>
      <c r="O175" s="158"/>
      <c r="P175" s="160">
        <v>55207</v>
      </c>
      <c r="Q175" s="160"/>
      <c r="R175" s="164">
        <v>0</v>
      </c>
      <c r="S175" s="164"/>
      <c r="T175" s="160">
        <v>55207</v>
      </c>
      <c r="U175" s="160"/>
      <c r="V175" s="160"/>
      <c r="W175" s="160"/>
      <c r="X175" s="160"/>
      <c r="Y175" s="160">
        <v>55207</v>
      </c>
      <c r="Z175" s="160" t="s">
        <v>497</v>
      </c>
      <c r="AA175" s="160" t="s">
        <v>498</v>
      </c>
      <c r="AB175" s="160" t="s">
        <v>499</v>
      </c>
      <c r="AC175" s="160" t="s">
        <v>500</v>
      </c>
      <c r="AD175" s="160" t="s">
        <v>501</v>
      </c>
      <c r="AE175" s="168">
        <v>13560974188</v>
      </c>
      <c r="AF175" s="160"/>
    </row>
    <row r="176" customFormat="1" ht="48" spans="1:32">
      <c r="A176" s="75">
        <v>172</v>
      </c>
      <c r="B176" s="145" t="s">
        <v>510</v>
      </c>
      <c r="C176" s="146" t="s">
        <v>40</v>
      </c>
      <c r="D176" s="146" t="s">
        <v>41</v>
      </c>
      <c r="E176" s="146" t="s">
        <v>42</v>
      </c>
      <c r="F176" s="146" t="s">
        <v>494</v>
      </c>
      <c r="G176" s="146">
        <v>2017</v>
      </c>
      <c r="H176" s="147" t="s">
        <v>510</v>
      </c>
      <c r="I176" s="161" t="s">
        <v>511</v>
      </c>
      <c r="J176" s="146">
        <v>2017</v>
      </c>
      <c r="K176" s="146" t="s">
        <v>496</v>
      </c>
      <c r="L176" s="146" t="s">
        <v>46</v>
      </c>
      <c r="M176" s="158"/>
      <c r="N176" s="158"/>
      <c r="O176" s="158"/>
      <c r="P176" s="159">
        <v>63480</v>
      </c>
      <c r="Q176" s="159"/>
      <c r="R176" s="164">
        <v>0</v>
      </c>
      <c r="S176" s="164"/>
      <c r="T176" s="159">
        <v>63480</v>
      </c>
      <c r="U176" s="159"/>
      <c r="V176" s="159"/>
      <c r="W176" s="159"/>
      <c r="X176" s="159"/>
      <c r="Y176" s="159">
        <v>63480</v>
      </c>
      <c r="Z176" s="159" t="s">
        <v>497</v>
      </c>
      <c r="AA176" s="159" t="s">
        <v>498</v>
      </c>
      <c r="AB176" s="159" t="s">
        <v>499</v>
      </c>
      <c r="AC176" s="159" t="s">
        <v>500</v>
      </c>
      <c r="AD176" s="159" t="s">
        <v>501</v>
      </c>
      <c r="AE176" s="167">
        <v>13560974188</v>
      </c>
      <c r="AF176" s="159"/>
    </row>
    <row r="177" customFormat="1" ht="40.5" spans="1:32">
      <c r="A177" s="75">
        <v>173</v>
      </c>
      <c r="B177" s="151" t="s">
        <v>512</v>
      </c>
      <c r="C177" s="149" t="s">
        <v>40</v>
      </c>
      <c r="D177" s="149" t="s">
        <v>41</v>
      </c>
      <c r="E177" s="149" t="s">
        <v>42</v>
      </c>
      <c r="F177" s="149" t="s">
        <v>494</v>
      </c>
      <c r="G177" s="149">
        <v>2017</v>
      </c>
      <c r="H177" s="150" t="s">
        <v>513</v>
      </c>
      <c r="I177" s="154" t="s">
        <v>514</v>
      </c>
      <c r="J177" s="149">
        <v>2017</v>
      </c>
      <c r="K177" s="149" t="s">
        <v>496</v>
      </c>
      <c r="L177" s="149" t="s">
        <v>46</v>
      </c>
      <c r="M177" s="158"/>
      <c r="N177" s="158"/>
      <c r="O177" s="158"/>
      <c r="P177" s="160">
        <v>52915</v>
      </c>
      <c r="Q177" s="160"/>
      <c r="R177" s="164">
        <v>0</v>
      </c>
      <c r="S177" s="164"/>
      <c r="T177" s="160">
        <v>52915</v>
      </c>
      <c r="U177" s="160"/>
      <c r="V177" s="160"/>
      <c r="W177" s="160"/>
      <c r="X177" s="160"/>
      <c r="Y177" s="160">
        <v>52915</v>
      </c>
      <c r="Z177" s="160" t="s">
        <v>497</v>
      </c>
      <c r="AA177" s="160" t="s">
        <v>498</v>
      </c>
      <c r="AB177" s="160" t="s">
        <v>499</v>
      </c>
      <c r="AC177" s="160" t="s">
        <v>500</v>
      </c>
      <c r="AD177" s="160" t="s">
        <v>501</v>
      </c>
      <c r="AE177" s="168">
        <v>13560974188</v>
      </c>
      <c r="AF177" s="160"/>
    </row>
    <row r="178" customFormat="1" ht="40.5" spans="1:32">
      <c r="A178" s="75">
        <v>174</v>
      </c>
      <c r="B178" s="145" t="s">
        <v>515</v>
      </c>
      <c r="C178" s="146" t="s">
        <v>40</v>
      </c>
      <c r="D178" s="146" t="s">
        <v>41</v>
      </c>
      <c r="E178" s="146" t="s">
        <v>42</v>
      </c>
      <c r="F178" s="146" t="s">
        <v>494</v>
      </c>
      <c r="G178" s="146">
        <v>2017</v>
      </c>
      <c r="H178" s="147" t="s">
        <v>515</v>
      </c>
      <c r="I178" s="161" t="s">
        <v>516</v>
      </c>
      <c r="J178" s="146">
        <v>2017</v>
      </c>
      <c r="K178" s="146" t="s">
        <v>496</v>
      </c>
      <c r="L178" s="146" t="s">
        <v>46</v>
      </c>
      <c r="M178" s="158"/>
      <c r="N178" s="158"/>
      <c r="O178" s="158"/>
      <c r="P178" s="159">
        <v>89409</v>
      </c>
      <c r="Q178" s="159"/>
      <c r="R178" s="164">
        <v>0</v>
      </c>
      <c r="S178" s="164"/>
      <c r="T178" s="159">
        <v>89409</v>
      </c>
      <c r="U178" s="159"/>
      <c r="V178" s="159"/>
      <c r="W178" s="159"/>
      <c r="X178" s="159"/>
      <c r="Y178" s="159">
        <v>89409</v>
      </c>
      <c r="Z178" s="159" t="s">
        <v>497</v>
      </c>
      <c r="AA178" s="159" t="s">
        <v>498</v>
      </c>
      <c r="AB178" s="159" t="s">
        <v>499</v>
      </c>
      <c r="AC178" s="159" t="s">
        <v>500</v>
      </c>
      <c r="AD178" s="159" t="s">
        <v>501</v>
      </c>
      <c r="AE178" s="167">
        <v>13560974188</v>
      </c>
      <c r="AF178" s="159"/>
    </row>
    <row r="179" customFormat="1" ht="40.5" spans="1:32">
      <c r="A179" s="75">
        <v>175</v>
      </c>
      <c r="B179" s="151" t="s">
        <v>517</v>
      </c>
      <c r="C179" s="149" t="s">
        <v>40</v>
      </c>
      <c r="D179" s="149" t="s">
        <v>41</v>
      </c>
      <c r="E179" s="149" t="s">
        <v>42</v>
      </c>
      <c r="F179" s="149" t="s">
        <v>494</v>
      </c>
      <c r="G179" s="149">
        <v>2017</v>
      </c>
      <c r="H179" s="150" t="s">
        <v>518</v>
      </c>
      <c r="I179" s="161" t="s">
        <v>519</v>
      </c>
      <c r="J179" s="149">
        <v>2017</v>
      </c>
      <c r="K179" s="149" t="s">
        <v>496</v>
      </c>
      <c r="L179" s="149" t="s">
        <v>46</v>
      </c>
      <c r="M179" s="158"/>
      <c r="N179" s="158"/>
      <c r="O179" s="158"/>
      <c r="P179" s="160">
        <v>24554</v>
      </c>
      <c r="Q179" s="160"/>
      <c r="R179" s="164">
        <v>0</v>
      </c>
      <c r="S179" s="164"/>
      <c r="T179" s="160">
        <v>24554</v>
      </c>
      <c r="U179" s="160"/>
      <c r="V179" s="160"/>
      <c r="W179" s="160"/>
      <c r="X179" s="160"/>
      <c r="Y179" s="160">
        <v>24554</v>
      </c>
      <c r="Z179" s="160" t="s">
        <v>497</v>
      </c>
      <c r="AA179" s="160" t="s">
        <v>498</v>
      </c>
      <c r="AB179" s="160" t="s">
        <v>499</v>
      </c>
      <c r="AC179" s="160" t="s">
        <v>500</v>
      </c>
      <c r="AD179" s="160" t="s">
        <v>501</v>
      </c>
      <c r="AE179" s="168">
        <v>13560974188</v>
      </c>
      <c r="AF179" s="160"/>
    </row>
    <row r="180" customFormat="1" ht="40.5" spans="1:32">
      <c r="A180" s="75">
        <v>176</v>
      </c>
      <c r="B180" s="145" t="s">
        <v>520</v>
      </c>
      <c r="C180" s="146" t="s">
        <v>40</v>
      </c>
      <c r="D180" s="146" t="s">
        <v>41</v>
      </c>
      <c r="E180" s="146" t="s">
        <v>42</v>
      </c>
      <c r="F180" s="146" t="s">
        <v>494</v>
      </c>
      <c r="G180" s="146">
        <v>2017</v>
      </c>
      <c r="H180" s="147" t="s">
        <v>521</v>
      </c>
      <c r="I180" s="154" t="s">
        <v>519</v>
      </c>
      <c r="J180" s="146">
        <v>2017</v>
      </c>
      <c r="K180" s="146" t="s">
        <v>496</v>
      </c>
      <c r="L180" s="146" t="s">
        <v>46</v>
      </c>
      <c r="M180" s="158"/>
      <c r="N180" s="158"/>
      <c r="O180" s="158"/>
      <c r="P180" s="159">
        <v>4446</v>
      </c>
      <c r="Q180" s="159"/>
      <c r="R180" s="164">
        <v>4446</v>
      </c>
      <c r="S180" s="164"/>
      <c r="T180" s="159"/>
      <c r="U180" s="159"/>
      <c r="V180" s="159"/>
      <c r="W180" s="159"/>
      <c r="X180" s="159"/>
      <c r="Y180" s="159">
        <v>4446</v>
      </c>
      <c r="Z180" s="159" t="s">
        <v>497</v>
      </c>
      <c r="AA180" s="159" t="s">
        <v>498</v>
      </c>
      <c r="AB180" s="159" t="s">
        <v>499</v>
      </c>
      <c r="AC180" s="159" t="s">
        <v>500</v>
      </c>
      <c r="AD180" s="159" t="s">
        <v>501</v>
      </c>
      <c r="AE180" s="167">
        <v>13560974188</v>
      </c>
      <c r="AF180" s="159"/>
    </row>
    <row r="181" customFormat="1" ht="40.5" spans="1:32">
      <c r="A181" s="75">
        <v>177</v>
      </c>
      <c r="B181" s="151" t="s">
        <v>522</v>
      </c>
      <c r="C181" s="149" t="s">
        <v>40</v>
      </c>
      <c r="D181" s="149" t="s">
        <v>41</v>
      </c>
      <c r="E181" s="149" t="s">
        <v>42</v>
      </c>
      <c r="F181" s="149" t="s">
        <v>494</v>
      </c>
      <c r="G181" s="149">
        <v>2017</v>
      </c>
      <c r="H181" s="150" t="s">
        <v>522</v>
      </c>
      <c r="I181" s="161" t="s">
        <v>523</v>
      </c>
      <c r="J181" s="149">
        <v>2017</v>
      </c>
      <c r="K181" s="149" t="s">
        <v>496</v>
      </c>
      <c r="L181" s="149" t="s">
        <v>46</v>
      </c>
      <c r="M181" s="158"/>
      <c r="N181" s="158"/>
      <c r="O181" s="158"/>
      <c r="P181" s="160">
        <v>180000</v>
      </c>
      <c r="Q181" s="160"/>
      <c r="R181" s="164">
        <v>180000</v>
      </c>
      <c r="S181" s="164"/>
      <c r="T181" s="160"/>
      <c r="U181" s="160"/>
      <c r="V181" s="160"/>
      <c r="W181" s="160"/>
      <c r="X181" s="160"/>
      <c r="Y181" s="160">
        <v>180000</v>
      </c>
      <c r="Z181" s="160" t="s">
        <v>497</v>
      </c>
      <c r="AA181" s="160" t="s">
        <v>498</v>
      </c>
      <c r="AB181" s="160" t="s">
        <v>499</v>
      </c>
      <c r="AC181" s="160" t="s">
        <v>500</v>
      </c>
      <c r="AD181" s="160" t="s">
        <v>501</v>
      </c>
      <c r="AE181" s="168">
        <v>13560974188</v>
      </c>
      <c r="AF181" s="160"/>
    </row>
    <row r="182" customFormat="1" ht="40.5" spans="1:32">
      <c r="A182" s="75">
        <v>178</v>
      </c>
      <c r="B182" s="152" t="s">
        <v>524</v>
      </c>
      <c r="C182" s="146" t="s">
        <v>40</v>
      </c>
      <c r="D182" s="146" t="s">
        <v>41</v>
      </c>
      <c r="E182" s="146" t="s">
        <v>42</v>
      </c>
      <c r="F182" s="146" t="s">
        <v>494</v>
      </c>
      <c r="G182" s="146">
        <v>2018</v>
      </c>
      <c r="H182" s="147" t="s">
        <v>525</v>
      </c>
      <c r="I182" s="161" t="s">
        <v>526</v>
      </c>
      <c r="J182" s="146">
        <v>2018</v>
      </c>
      <c r="K182" s="146" t="s">
        <v>496</v>
      </c>
      <c r="L182" s="146" t="s">
        <v>46</v>
      </c>
      <c r="M182" s="158"/>
      <c r="N182" s="158"/>
      <c r="O182" s="158"/>
      <c r="P182" s="159">
        <v>98000</v>
      </c>
      <c r="Q182" s="159"/>
      <c r="R182" s="164">
        <v>98000</v>
      </c>
      <c r="S182" s="164"/>
      <c r="T182" s="159"/>
      <c r="U182" s="159"/>
      <c r="V182" s="159"/>
      <c r="W182" s="159"/>
      <c r="X182" s="159"/>
      <c r="Y182" s="159">
        <v>98000</v>
      </c>
      <c r="Z182" s="159" t="s">
        <v>497</v>
      </c>
      <c r="AA182" s="159" t="s">
        <v>498</v>
      </c>
      <c r="AB182" s="159" t="s">
        <v>499</v>
      </c>
      <c r="AC182" s="159" t="s">
        <v>500</v>
      </c>
      <c r="AD182" s="159" t="s">
        <v>501</v>
      </c>
      <c r="AE182" s="167">
        <v>13560974188</v>
      </c>
      <c r="AF182" s="159"/>
    </row>
    <row r="183" customFormat="1" ht="40.5" spans="1:32">
      <c r="A183" s="75">
        <v>179</v>
      </c>
      <c r="B183" s="151" t="s">
        <v>527</v>
      </c>
      <c r="C183" s="149" t="s">
        <v>40</v>
      </c>
      <c r="D183" s="149" t="s">
        <v>41</v>
      </c>
      <c r="E183" s="149" t="s">
        <v>42</v>
      </c>
      <c r="F183" s="149" t="s">
        <v>494</v>
      </c>
      <c r="G183" s="149">
        <v>2017</v>
      </c>
      <c r="H183" s="150" t="s">
        <v>527</v>
      </c>
      <c r="I183" s="154" t="s">
        <v>528</v>
      </c>
      <c r="J183" s="149">
        <v>2017</v>
      </c>
      <c r="K183" s="149" t="s">
        <v>496</v>
      </c>
      <c r="L183" s="149" t="s">
        <v>46</v>
      </c>
      <c r="M183" s="158"/>
      <c r="N183" s="158"/>
      <c r="O183" s="158"/>
      <c r="P183" s="160">
        <v>82340</v>
      </c>
      <c r="Q183" s="160"/>
      <c r="R183" s="164">
        <v>82340</v>
      </c>
      <c r="S183" s="164"/>
      <c r="T183" s="160"/>
      <c r="U183" s="160"/>
      <c r="V183" s="160"/>
      <c r="W183" s="160"/>
      <c r="X183" s="160"/>
      <c r="Y183" s="160">
        <v>82340</v>
      </c>
      <c r="Z183" s="160" t="s">
        <v>497</v>
      </c>
      <c r="AA183" s="160" t="s">
        <v>498</v>
      </c>
      <c r="AB183" s="160" t="s">
        <v>499</v>
      </c>
      <c r="AC183" s="160" t="s">
        <v>500</v>
      </c>
      <c r="AD183" s="160" t="s">
        <v>501</v>
      </c>
      <c r="AE183" s="168">
        <v>13560974188</v>
      </c>
      <c r="AF183" s="160"/>
    </row>
    <row r="184" customFormat="1" ht="40.5" spans="1:32">
      <c r="A184" s="75">
        <v>180</v>
      </c>
      <c r="B184" s="145" t="s">
        <v>529</v>
      </c>
      <c r="C184" s="146" t="s">
        <v>40</v>
      </c>
      <c r="D184" s="146" t="s">
        <v>41</v>
      </c>
      <c r="E184" s="146" t="s">
        <v>42</v>
      </c>
      <c r="F184" s="146" t="s">
        <v>494</v>
      </c>
      <c r="G184" s="146">
        <v>2017</v>
      </c>
      <c r="H184" s="147" t="s">
        <v>529</v>
      </c>
      <c r="I184" s="161" t="s">
        <v>530</v>
      </c>
      <c r="J184" s="146">
        <v>2017</v>
      </c>
      <c r="K184" s="146" t="s">
        <v>496</v>
      </c>
      <c r="L184" s="146" t="s">
        <v>46</v>
      </c>
      <c r="M184" s="158"/>
      <c r="N184" s="158"/>
      <c r="O184" s="158"/>
      <c r="P184" s="159">
        <v>95630</v>
      </c>
      <c r="Q184" s="159"/>
      <c r="R184" s="164">
        <v>0</v>
      </c>
      <c r="S184" s="164">
        <v>95630</v>
      </c>
      <c r="T184" s="159"/>
      <c r="U184" s="159"/>
      <c r="V184" s="159"/>
      <c r="W184" s="159"/>
      <c r="X184" s="159"/>
      <c r="Y184" s="159">
        <v>95630</v>
      </c>
      <c r="Z184" s="159" t="s">
        <v>497</v>
      </c>
      <c r="AA184" s="159" t="s">
        <v>498</v>
      </c>
      <c r="AB184" s="159" t="s">
        <v>499</v>
      </c>
      <c r="AC184" s="159" t="s">
        <v>500</v>
      </c>
      <c r="AD184" s="159" t="s">
        <v>501</v>
      </c>
      <c r="AE184" s="167">
        <v>13560974188</v>
      </c>
      <c r="AF184" s="159"/>
    </row>
    <row r="185" customFormat="1" ht="40.5" spans="1:32">
      <c r="A185" s="75">
        <v>181</v>
      </c>
      <c r="B185" s="151" t="s">
        <v>531</v>
      </c>
      <c r="C185" s="149" t="s">
        <v>40</v>
      </c>
      <c r="D185" s="149" t="s">
        <v>41</v>
      </c>
      <c r="E185" s="149" t="s">
        <v>42</v>
      </c>
      <c r="F185" s="149" t="s">
        <v>494</v>
      </c>
      <c r="G185" s="149">
        <v>2017</v>
      </c>
      <c r="H185" s="150" t="s">
        <v>531</v>
      </c>
      <c r="I185" s="161" t="s">
        <v>532</v>
      </c>
      <c r="J185" s="149">
        <v>2017</v>
      </c>
      <c r="K185" s="149" t="s">
        <v>496</v>
      </c>
      <c r="L185" s="149" t="s">
        <v>46</v>
      </c>
      <c r="M185" s="158"/>
      <c r="N185" s="158"/>
      <c r="O185" s="158"/>
      <c r="P185" s="160">
        <v>28300</v>
      </c>
      <c r="Q185" s="160"/>
      <c r="R185" s="164">
        <v>0</v>
      </c>
      <c r="S185" s="164">
        <v>28300</v>
      </c>
      <c r="T185" s="160"/>
      <c r="U185" s="160"/>
      <c r="V185" s="160"/>
      <c r="W185" s="160"/>
      <c r="X185" s="160"/>
      <c r="Y185" s="160">
        <v>28300</v>
      </c>
      <c r="Z185" s="160" t="s">
        <v>497</v>
      </c>
      <c r="AA185" s="160" t="s">
        <v>498</v>
      </c>
      <c r="AB185" s="160" t="s">
        <v>499</v>
      </c>
      <c r="AC185" s="160" t="s">
        <v>500</v>
      </c>
      <c r="AD185" s="160" t="s">
        <v>501</v>
      </c>
      <c r="AE185" s="168">
        <v>13560974188</v>
      </c>
      <c r="AF185" s="160"/>
    </row>
    <row r="186" customFormat="1" ht="54" spans="1:32">
      <c r="A186" s="75">
        <v>182</v>
      </c>
      <c r="B186" s="152" t="s">
        <v>533</v>
      </c>
      <c r="C186" s="146" t="s">
        <v>40</v>
      </c>
      <c r="D186" s="146" t="s">
        <v>41</v>
      </c>
      <c r="E186" s="146" t="s">
        <v>42</v>
      </c>
      <c r="F186" s="146" t="s">
        <v>494</v>
      </c>
      <c r="G186" s="146">
        <v>2017</v>
      </c>
      <c r="H186" s="147" t="s">
        <v>534</v>
      </c>
      <c r="I186" s="154" t="s">
        <v>535</v>
      </c>
      <c r="J186" s="146">
        <v>2017</v>
      </c>
      <c r="K186" s="146" t="s">
        <v>496</v>
      </c>
      <c r="L186" s="146" t="s">
        <v>46</v>
      </c>
      <c r="M186" s="158"/>
      <c r="N186" s="158"/>
      <c r="O186" s="158"/>
      <c r="P186" s="159">
        <v>71351.94</v>
      </c>
      <c r="Q186" s="159"/>
      <c r="R186" s="164">
        <v>0</v>
      </c>
      <c r="S186" s="164">
        <v>71351.94</v>
      </c>
      <c r="T186" s="159"/>
      <c r="U186" s="159"/>
      <c r="V186" s="159"/>
      <c r="W186" s="159"/>
      <c r="X186" s="159"/>
      <c r="Y186" s="159">
        <v>71351.94</v>
      </c>
      <c r="Z186" s="159" t="s">
        <v>497</v>
      </c>
      <c r="AA186" s="159" t="s">
        <v>498</v>
      </c>
      <c r="AB186" s="159" t="s">
        <v>499</v>
      </c>
      <c r="AC186" s="159" t="s">
        <v>500</v>
      </c>
      <c r="AD186" s="159" t="s">
        <v>501</v>
      </c>
      <c r="AE186" s="167">
        <v>13560974188</v>
      </c>
      <c r="AF186" s="159"/>
    </row>
    <row r="187" customFormat="1" ht="40.5" spans="1:32">
      <c r="A187" s="75">
        <v>183</v>
      </c>
      <c r="B187" s="148" t="s">
        <v>536</v>
      </c>
      <c r="C187" s="149" t="s">
        <v>40</v>
      </c>
      <c r="D187" s="149" t="s">
        <v>41</v>
      </c>
      <c r="E187" s="149" t="s">
        <v>42</v>
      </c>
      <c r="F187" s="149" t="s">
        <v>494</v>
      </c>
      <c r="G187" s="149">
        <v>2018</v>
      </c>
      <c r="H187" s="150" t="s">
        <v>537</v>
      </c>
      <c r="I187" s="154" t="s">
        <v>538</v>
      </c>
      <c r="J187" s="149">
        <v>2018</v>
      </c>
      <c r="K187" s="149" t="s">
        <v>496</v>
      </c>
      <c r="L187" s="149" t="s">
        <v>46</v>
      </c>
      <c r="M187" s="158"/>
      <c r="N187" s="158"/>
      <c r="O187" s="158"/>
      <c r="P187" s="160">
        <v>400000</v>
      </c>
      <c r="Q187" s="160"/>
      <c r="R187" s="164"/>
      <c r="S187" s="164">
        <v>400000</v>
      </c>
      <c r="T187" s="160"/>
      <c r="U187" s="160"/>
      <c r="V187" s="160"/>
      <c r="W187" s="160"/>
      <c r="X187" s="160"/>
      <c r="Y187" s="160">
        <v>400000</v>
      </c>
      <c r="Z187" s="160" t="s">
        <v>497</v>
      </c>
      <c r="AA187" s="160" t="s">
        <v>498</v>
      </c>
      <c r="AB187" s="160" t="s">
        <v>499</v>
      </c>
      <c r="AC187" s="160" t="s">
        <v>500</v>
      </c>
      <c r="AD187" s="160" t="s">
        <v>501</v>
      </c>
      <c r="AE187" s="168">
        <v>13560974188</v>
      </c>
      <c r="AF187" s="160"/>
    </row>
    <row r="188" customFormat="1" ht="40.5" spans="1:32">
      <c r="A188" s="75">
        <v>184</v>
      </c>
      <c r="B188" s="145" t="s">
        <v>539</v>
      </c>
      <c r="C188" s="146" t="s">
        <v>40</v>
      </c>
      <c r="D188" s="146" t="s">
        <v>41</v>
      </c>
      <c r="E188" s="146" t="s">
        <v>42</v>
      </c>
      <c r="F188" s="146" t="s">
        <v>494</v>
      </c>
      <c r="G188" s="146">
        <v>2017</v>
      </c>
      <c r="H188" s="147" t="s">
        <v>540</v>
      </c>
      <c r="I188" s="154" t="s">
        <v>541</v>
      </c>
      <c r="J188" s="146">
        <v>2017</v>
      </c>
      <c r="K188" s="146" t="s">
        <v>496</v>
      </c>
      <c r="L188" s="146" t="s">
        <v>46</v>
      </c>
      <c r="M188" s="158"/>
      <c r="N188" s="158"/>
      <c r="O188" s="158"/>
      <c r="P188" s="159">
        <v>91965</v>
      </c>
      <c r="Q188" s="159"/>
      <c r="R188" s="164"/>
      <c r="S188" s="164"/>
      <c r="T188" s="159"/>
      <c r="U188" s="159"/>
      <c r="V188" s="159">
        <v>91965</v>
      </c>
      <c r="W188" s="159"/>
      <c r="X188" s="159"/>
      <c r="Y188" s="159">
        <v>91965</v>
      </c>
      <c r="Z188" s="159" t="s">
        <v>497</v>
      </c>
      <c r="AA188" s="159" t="s">
        <v>498</v>
      </c>
      <c r="AB188" s="159" t="s">
        <v>499</v>
      </c>
      <c r="AC188" s="159" t="s">
        <v>500</v>
      </c>
      <c r="AD188" s="159" t="s">
        <v>501</v>
      </c>
      <c r="AE188" s="167">
        <v>13560974188</v>
      </c>
      <c r="AF188" s="159"/>
    </row>
    <row r="189" customFormat="1" ht="40.5" spans="1:32">
      <c r="A189" s="75">
        <v>185</v>
      </c>
      <c r="B189" s="151" t="s">
        <v>542</v>
      </c>
      <c r="C189" s="149" t="s">
        <v>40</v>
      </c>
      <c r="D189" s="149" t="s">
        <v>41</v>
      </c>
      <c r="E189" s="149" t="s">
        <v>42</v>
      </c>
      <c r="F189" s="149" t="s">
        <v>494</v>
      </c>
      <c r="G189" s="149">
        <v>2017</v>
      </c>
      <c r="H189" s="150" t="s">
        <v>542</v>
      </c>
      <c r="I189" s="154" t="s">
        <v>543</v>
      </c>
      <c r="J189" s="149">
        <v>2017</v>
      </c>
      <c r="K189" s="149" t="s">
        <v>496</v>
      </c>
      <c r="L189" s="149" t="s">
        <v>46</v>
      </c>
      <c r="M189" s="158"/>
      <c r="N189" s="158"/>
      <c r="O189" s="158"/>
      <c r="P189" s="160">
        <v>213296</v>
      </c>
      <c r="Q189" s="160"/>
      <c r="R189" s="164"/>
      <c r="S189" s="164"/>
      <c r="T189" s="160"/>
      <c r="U189" s="160"/>
      <c r="V189" s="160">
        <v>213296</v>
      </c>
      <c r="W189" s="160"/>
      <c r="X189" s="160"/>
      <c r="Y189" s="160">
        <v>213296</v>
      </c>
      <c r="Z189" s="160" t="s">
        <v>497</v>
      </c>
      <c r="AA189" s="160" t="s">
        <v>498</v>
      </c>
      <c r="AB189" s="160" t="s">
        <v>499</v>
      </c>
      <c r="AC189" s="160" t="s">
        <v>500</v>
      </c>
      <c r="AD189" s="160" t="s">
        <v>501</v>
      </c>
      <c r="AE189" s="168">
        <v>13560974188</v>
      </c>
      <c r="AF189" s="160"/>
    </row>
    <row r="190" customFormat="1" ht="40.5" spans="1:32">
      <c r="A190" s="75">
        <v>186</v>
      </c>
      <c r="B190" s="145" t="s">
        <v>544</v>
      </c>
      <c r="C190" s="146" t="s">
        <v>40</v>
      </c>
      <c r="D190" s="146" t="s">
        <v>41</v>
      </c>
      <c r="E190" s="146" t="s">
        <v>42</v>
      </c>
      <c r="F190" s="146" t="s">
        <v>494</v>
      </c>
      <c r="G190" s="146">
        <v>2017</v>
      </c>
      <c r="H190" s="147" t="s">
        <v>544</v>
      </c>
      <c r="I190" s="154" t="s">
        <v>545</v>
      </c>
      <c r="J190" s="146">
        <v>2017</v>
      </c>
      <c r="K190" s="146" t="s">
        <v>496</v>
      </c>
      <c r="L190" s="146" t="s">
        <v>46</v>
      </c>
      <c r="M190" s="158"/>
      <c r="N190" s="158"/>
      <c r="O190" s="158"/>
      <c r="P190" s="159">
        <v>12280</v>
      </c>
      <c r="Q190" s="159"/>
      <c r="R190" s="164"/>
      <c r="S190" s="164"/>
      <c r="T190" s="159"/>
      <c r="U190" s="159"/>
      <c r="V190" s="159">
        <v>12280</v>
      </c>
      <c r="W190" s="159"/>
      <c r="X190" s="159"/>
      <c r="Y190" s="159">
        <v>12280</v>
      </c>
      <c r="Z190" s="159" t="s">
        <v>497</v>
      </c>
      <c r="AA190" s="159" t="s">
        <v>498</v>
      </c>
      <c r="AB190" s="159" t="s">
        <v>499</v>
      </c>
      <c r="AC190" s="159" t="s">
        <v>500</v>
      </c>
      <c r="AD190" s="159" t="s">
        <v>501</v>
      </c>
      <c r="AE190" s="167">
        <v>13560974188</v>
      </c>
      <c r="AF190" s="159"/>
    </row>
    <row r="191" customFormat="1" ht="40.5" spans="1:32">
      <c r="A191" s="75">
        <v>187</v>
      </c>
      <c r="B191" s="151" t="s">
        <v>546</v>
      </c>
      <c r="C191" s="149" t="s">
        <v>40</v>
      </c>
      <c r="D191" s="149" t="s">
        <v>41</v>
      </c>
      <c r="E191" s="149" t="s">
        <v>42</v>
      </c>
      <c r="F191" s="149" t="s">
        <v>494</v>
      </c>
      <c r="G191" s="149">
        <v>2017</v>
      </c>
      <c r="H191" s="150" t="s">
        <v>547</v>
      </c>
      <c r="I191" s="161" t="s">
        <v>548</v>
      </c>
      <c r="J191" s="149">
        <v>2017</v>
      </c>
      <c r="K191" s="149" t="s">
        <v>496</v>
      </c>
      <c r="L191" s="149" t="s">
        <v>46</v>
      </c>
      <c r="M191" s="158"/>
      <c r="N191" s="158"/>
      <c r="O191" s="158"/>
      <c r="P191" s="160">
        <v>60800</v>
      </c>
      <c r="Q191" s="160"/>
      <c r="R191" s="164"/>
      <c r="S191" s="164"/>
      <c r="T191" s="160"/>
      <c r="U191" s="160"/>
      <c r="V191" s="160">
        <v>60800</v>
      </c>
      <c r="W191" s="160"/>
      <c r="X191" s="160"/>
      <c r="Y191" s="160">
        <v>60800</v>
      </c>
      <c r="Z191" s="160" t="s">
        <v>497</v>
      </c>
      <c r="AA191" s="160" t="s">
        <v>498</v>
      </c>
      <c r="AB191" s="160" t="s">
        <v>499</v>
      </c>
      <c r="AC191" s="160" t="s">
        <v>500</v>
      </c>
      <c r="AD191" s="160" t="s">
        <v>501</v>
      </c>
      <c r="AE191" s="168">
        <v>13560974188</v>
      </c>
      <c r="AF191" s="160"/>
    </row>
    <row r="192" customFormat="1" ht="40.5" spans="1:32">
      <c r="A192" s="75">
        <v>188</v>
      </c>
      <c r="B192" s="147" t="s">
        <v>549</v>
      </c>
      <c r="C192" s="146" t="s">
        <v>40</v>
      </c>
      <c r="D192" s="146" t="s">
        <v>41</v>
      </c>
      <c r="E192" s="146" t="s">
        <v>550</v>
      </c>
      <c r="F192" s="146" t="s">
        <v>494</v>
      </c>
      <c r="G192" s="146">
        <v>2020</v>
      </c>
      <c r="H192" s="147" t="s">
        <v>549</v>
      </c>
      <c r="I192" s="154" t="s">
        <v>551</v>
      </c>
      <c r="J192" s="146">
        <v>2020</v>
      </c>
      <c r="K192" s="146" t="s">
        <v>496</v>
      </c>
      <c r="L192" s="146" t="s">
        <v>46</v>
      </c>
      <c r="M192" s="158"/>
      <c r="N192" s="158"/>
      <c r="O192" s="158"/>
      <c r="P192" s="159">
        <v>80160</v>
      </c>
      <c r="Q192" s="159"/>
      <c r="R192" s="164">
        <v>80160</v>
      </c>
      <c r="S192" s="164"/>
      <c r="T192" s="159"/>
      <c r="U192" s="159"/>
      <c r="V192" s="159"/>
      <c r="W192" s="159"/>
      <c r="X192" s="159"/>
      <c r="Y192" s="159">
        <v>80160</v>
      </c>
      <c r="Z192" s="159" t="s">
        <v>497</v>
      </c>
      <c r="AA192" s="159" t="s">
        <v>498</v>
      </c>
      <c r="AB192" s="159" t="s">
        <v>499</v>
      </c>
      <c r="AC192" s="159" t="s">
        <v>500</v>
      </c>
      <c r="AD192" s="159" t="s">
        <v>501</v>
      </c>
      <c r="AE192" s="167">
        <v>13560974188</v>
      </c>
      <c r="AF192" s="159"/>
    </row>
    <row r="193" customFormat="1" spans="1:32">
      <c r="A193" s="75"/>
      <c r="B193" s="147"/>
      <c r="C193" s="146"/>
      <c r="D193" s="146"/>
      <c r="E193" s="146"/>
      <c r="F193" s="146"/>
      <c r="G193" s="146"/>
      <c r="H193" s="147"/>
      <c r="I193" s="154"/>
      <c r="J193" s="146"/>
      <c r="K193" s="146"/>
      <c r="L193" s="146"/>
      <c r="M193" s="158"/>
      <c r="N193" s="158"/>
      <c r="O193" s="158"/>
      <c r="P193" s="159">
        <f>SUM(P5:P192)</f>
        <v>18852693</v>
      </c>
      <c r="Q193" s="159">
        <f t="shared" ref="Q193:W193" si="6">SUM(Q5:Q192)</f>
        <v>319006</v>
      </c>
      <c r="R193" s="164">
        <f t="shared" si="6"/>
        <v>6168922.72</v>
      </c>
      <c r="S193" s="164">
        <f t="shared" si="6"/>
        <v>895281.94</v>
      </c>
      <c r="T193" s="159">
        <f t="shared" si="6"/>
        <v>400000</v>
      </c>
      <c r="U193" s="159">
        <f t="shared" si="6"/>
        <v>2666859.34</v>
      </c>
      <c r="V193" s="159">
        <f t="shared" si="6"/>
        <v>7739123</v>
      </c>
      <c r="W193" s="159">
        <f t="shared" si="6"/>
        <v>663500</v>
      </c>
      <c r="X193" s="159"/>
      <c r="Y193" s="159">
        <f>SUM(Y5:Y192)</f>
        <v>17139396.6326619</v>
      </c>
      <c r="Z193" s="159"/>
      <c r="AA193" s="159"/>
      <c r="AB193" s="159"/>
      <c r="AC193" s="159"/>
      <c r="AD193" s="159"/>
      <c r="AE193" s="167"/>
      <c r="AF193" s="159"/>
    </row>
    <row r="194" spans="1:32">
      <c r="A194" s="169" t="s">
        <v>552</v>
      </c>
      <c r="B194" s="170"/>
      <c r="C194" s="171"/>
      <c r="D194" s="172"/>
      <c r="E194" s="172"/>
      <c r="F194" s="172"/>
      <c r="G194" s="171"/>
      <c r="H194" s="170"/>
      <c r="I194" s="173"/>
      <c r="J194" s="170"/>
      <c r="K194" s="171"/>
      <c r="L194" s="171"/>
      <c r="M194" s="174"/>
      <c r="N194" s="174"/>
      <c r="O194" s="174"/>
      <c r="P194" s="175"/>
      <c r="Q194" s="175"/>
      <c r="R194" s="175"/>
      <c r="S194" s="175"/>
      <c r="T194" s="176"/>
      <c r="U194" s="177"/>
      <c r="V194" s="177"/>
      <c r="W194" s="177"/>
      <c r="X194" s="178"/>
      <c r="Y194" s="178"/>
      <c r="Z194" s="179"/>
      <c r="AA194" s="72"/>
      <c r="AB194" s="177"/>
      <c r="AC194" s="72"/>
      <c r="AD194" s="179"/>
      <c r="AE194" s="180"/>
      <c r="AF194" s="178"/>
    </row>
  </sheetData>
  <mergeCells count="8">
    <mergeCell ref="A1:AF1"/>
    <mergeCell ref="A2:AF2"/>
    <mergeCell ref="A3:L3"/>
    <mergeCell ref="M3:O3"/>
    <mergeCell ref="P3:X3"/>
    <mergeCell ref="Z3:AA3"/>
    <mergeCell ref="AB3:AE3"/>
    <mergeCell ref="A194:L194"/>
  </mergeCells>
  <dataValidations count="5">
    <dataValidation allowBlank="1" showInputMessage="1" showErrorMessage="1" promptTitle="温馨提示" prompt="自动合计，请输入资金构成&#10;" sqref="P172:P191 Y172:Y191"/>
    <dataValidation allowBlank="1" showInputMessage="1" showErrorMessage="1" promptTitle="温馨提示" prompt="请注意名称统一，填全称，请勿简写" sqref="B104 H104 B105 H105 B106 H106 B107 H107 B108 H108 B109 H109 B110 H110 B111 H111 B112 H112 B113 H113 B114 H114 B115 H115"/>
    <dataValidation type="decimal" operator="greaterThanOrEqual" allowBlank="1" showInputMessage="1" showErrorMessage="1" promptTitle="温馨提示" prompt="单位为元，保留两位小数" sqref="P108 U108 P113 U113">
      <formula1>0</formula1>
    </dataValidation>
    <dataValidation type="whole" operator="between" showInputMessage="1" showErrorMessage="1" promptTitle="温馨提示" prompt="年度范围2014-2021" sqref="G193 J193 G126:G143 G172:G192 J126:J143 J172:J192">
      <formula1>2014</formula1>
      <formula2>2021</formula2>
    </dataValidation>
    <dataValidation type="decimal" operator="between" allowBlank="1" showInputMessage="1" showErrorMessage="1" promptTitle="温馨提示" prompt="单位元，保留两位小数" sqref="P126 P128:P134 Y126:Y150 Q126:X134 P135:X143 Q172:X192">
      <formula1>0</formula1>
      <formula2>1000000000</formula2>
    </dataValidation>
  </dataValidations>
  <pageMargins left="0.236111111111111" right="0.196527777777778" top="0.590277777777778" bottom="0.432638888888889" header="0.354166666666667" footer="0.236111111111111"/>
  <pageSetup paperSize="9"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8"/>
  <sheetViews>
    <sheetView tabSelected="1" zoomScale="84" zoomScaleNormal="84" workbookViewId="0">
      <selection activeCell="AK5" sqref="AK5"/>
    </sheetView>
  </sheetViews>
  <sheetFormatPr defaultColWidth="7.53333333333333" defaultRowHeight="18.75"/>
  <cols>
    <col min="1" max="1" width="7.53333333333333" style="2" customWidth="1"/>
    <col min="2" max="2" width="7.53333333333333" style="16" customWidth="1"/>
    <col min="3" max="6" width="4.225" style="16" customWidth="1"/>
    <col min="7" max="7" width="7.53333333333333" style="2" customWidth="1"/>
    <col min="8" max="8" width="14.275" style="2" customWidth="1"/>
    <col min="9" max="9" width="9.65833333333333" style="2" customWidth="1"/>
    <col min="10" max="11" width="7.53333333333333" style="2" customWidth="1"/>
    <col min="12" max="12" width="7.53333333333333" style="16" customWidth="1"/>
    <col min="13" max="16" width="7.53333333333333" style="2" customWidth="1"/>
    <col min="17" max="17" width="11.1" style="2" customWidth="1"/>
    <col min="18" max="18" width="7.53333333333333" style="2" customWidth="1"/>
    <col min="19" max="19" width="10.575" style="2" customWidth="1"/>
    <col min="20" max="20" width="9.25" style="2" customWidth="1"/>
    <col min="21" max="21" width="8.99166666666667" style="2" customWidth="1"/>
    <col min="22" max="22" width="7.53333333333333" style="2" customWidth="1"/>
    <col min="23" max="23" width="10.3166666666667" style="2" customWidth="1"/>
    <col min="24" max="24" width="8.59166666666667" style="2" customWidth="1"/>
    <col min="25" max="25" width="7.53333333333333" style="2" customWidth="1"/>
    <col min="26" max="26" width="13.2416666666667" style="2" customWidth="1"/>
    <col min="27" max="27" width="7.53333333333333" style="2" customWidth="1"/>
    <col min="28" max="28" width="7.53333333333333" style="16" customWidth="1"/>
    <col min="29" max="29" width="7.53333333333333" style="2" customWidth="1"/>
    <col min="30" max="30" width="16.2666666666667" style="16" customWidth="1"/>
    <col min="31" max="32" width="7.53333333333333" style="2" customWidth="1"/>
    <col min="33" max="34" width="7.53333333333333" style="16" customWidth="1"/>
    <col min="35" max="35" width="9.78333333333333" style="17" customWidth="1"/>
    <col min="36" max="36" width="3.56666666666667" style="2" customWidth="1"/>
    <col min="37" max="16383" width="7.53333333333333" style="2" customWidth="1"/>
    <col min="16384" max="16384" width="7.53333333333333" style="2"/>
  </cols>
  <sheetData>
    <row r="1" spans="1:36">
      <c r="A1" s="18" t="s">
        <v>553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51"/>
      <c r="AJ1" s="18"/>
    </row>
    <row r="2" s="15" customFormat="1" ht="13.5" spans="1:36">
      <c r="A2" s="19" t="s">
        <v>554</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52"/>
      <c r="AJ2" s="20"/>
    </row>
    <row r="3" s="15" customFormat="1" ht="13.5" spans="1:36">
      <c r="A3" s="9"/>
      <c r="B3" s="9" t="s">
        <v>2</v>
      </c>
      <c r="C3" s="9"/>
      <c r="D3" s="9"/>
      <c r="E3" s="9"/>
      <c r="F3" s="9"/>
      <c r="G3" s="9"/>
      <c r="H3" s="9"/>
      <c r="I3" s="9"/>
      <c r="J3" s="9"/>
      <c r="K3" s="9"/>
      <c r="L3" s="9"/>
      <c r="M3" s="32" t="s">
        <v>3</v>
      </c>
      <c r="N3" s="33"/>
      <c r="O3" s="33"/>
      <c r="P3" s="34"/>
      <c r="Q3" s="9" t="s">
        <v>4</v>
      </c>
      <c r="R3" s="9"/>
      <c r="S3" s="9"/>
      <c r="T3" s="9"/>
      <c r="U3" s="9"/>
      <c r="V3" s="9"/>
      <c r="W3" s="9"/>
      <c r="X3" s="9"/>
      <c r="Y3" s="9"/>
      <c r="Z3" s="37"/>
      <c r="AA3" s="9" t="s">
        <v>5</v>
      </c>
      <c r="AB3" s="9"/>
      <c r="AC3" s="9" t="s">
        <v>555</v>
      </c>
      <c r="AD3" s="9"/>
      <c r="AE3" s="9"/>
      <c r="AF3" s="9" t="s">
        <v>6</v>
      </c>
      <c r="AG3" s="9"/>
      <c r="AH3" s="9"/>
      <c r="AI3" s="53"/>
      <c r="AJ3" s="37"/>
    </row>
    <row r="4" s="15" customFormat="1" ht="54" spans="1:36">
      <c r="A4" s="9" t="s">
        <v>7</v>
      </c>
      <c r="B4" s="9" t="s">
        <v>8</v>
      </c>
      <c r="C4" s="9" t="s">
        <v>9</v>
      </c>
      <c r="D4" s="9" t="s">
        <v>10</v>
      </c>
      <c r="E4" s="9" t="s">
        <v>11</v>
      </c>
      <c r="F4" s="9" t="s">
        <v>12</v>
      </c>
      <c r="G4" s="9" t="s">
        <v>13</v>
      </c>
      <c r="H4" s="9" t="s">
        <v>14</v>
      </c>
      <c r="I4" s="9" t="s">
        <v>15</v>
      </c>
      <c r="J4" s="9" t="s">
        <v>16</v>
      </c>
      <c r="K4" s="9" t="s">
        <v>17</v>
      </c>
      <c r="L4" s="9" t="s">
        <v>18</v>
      </c>
      <c r="M4" s="9" t="s">
        <v>19</v>
      </c>
      <c r="N4" s="5" t="s">
        <v>20</v>
      </c>
      <c r="O4" s="5" t="s">
        <v>21</v>
      </c>
      <c r="P4" s="5" t="s">
        <v>556</v>
      </c>
      <c r="Q4" s="9" t="s">
        <v>557</v>
      </c>
      <c r="R4" s="9" t="s">
        <v>23</v>
      </c>
      <c r="S4" s="9" t="s">
        <v>24</v>
      </c>
      <c r="T4" s="9" t="s">
        <v>25</v>
      </c>
      <c r="U4" s="9" t="s">
        <v>26</v>
      </c>
      <c r="V4" s="9" t="s">
        <v>27</v>
      </c>
      <c r="W4" s="9" t="s">
        <v>28</v>
      </c>
      <c r="X4" s="9" t="s">
        <v>29</v>
      </c>
      <c r="Y4" s="9" t="s">
        <v>30</v>
      </c>
      <c r="Z4" s="9" t="s">
        <v>31</v>
      </c>
      <c r="AA4" s="9" t="s">
        <v>558</v>
      </c>
      <c r="AB4" s="9" t="s">
        <v>33</v>
      </c>
      <c r="AC4" s="9" t="s">
        <v>559</v>
      </c>
      <c r="AD4" s="9" t="s">
        <v>560</v>
      </c>
      <c r="AE4" s="9" t="s">
        <v>561</v>
      </c>
      <c r="AF4" s="9" t="s">
        <v>34</v>
      </c>
      <c r="AG4" s="9" t="s">
        <v>35</v>
      </c>
      <c r="AH4" s="9" t="s">
        <v>36</v>
      </c>
      <c r="AI4" s="53"/>
      <c r="AJ4" s="9" t="s">
        <v>38</v>
      </c>
    </row>
    <row r="5" s="15" customFormat="1" ht="162" spans="1:36">
      <c r="A5" s="9">
        <v>1</v>
      </c>
      <c r="B5" s="21" t="s">
        <v>562</v>
      </c>
      <c r="C5" s="9" t="s">
        <v>40</v>
      </c>
      <c r="D5" s="22" t="s">
        <v>41</v>
      </c>
      <c r="E5" s="22" t="s">
        <v>42</v>
      </c>
      <c r="F5" s="9"/>
      <c r="G5" s="23">
        <v>2017</v>
      </c>
      <c r="H5" s="21" t="s">
        <v>562</v>
      </c>
      <c r="I5" s="21" t="s">
        <v>563</v>
      </c>
      <c r="J5" s="9">
        <v>2017</v>
      </c>
      <c r="K5" s="22" t="s">
        <v>46</v>
      </c>
      <c r="L5" s="22" t="s">
        <v>46</v>
      </c>
      <c r="M5" s="9"/>
      <c r="N5" s="5"/>
      <c r="O5" s="5"/>
      <c r="P5" s="5"/>
      <c r="Q5" s="9">
        <v>4500000</v>
      </c>
      <c r="R5" s="9"/>
      <c r="S5" s="9">
        <v>4500000</v>
      </c>
      <c r="T5" s="9"/>
      <c r="U5" s="9"/>
      <c r="V5" s="9"/>
      <c r="W5" s="9"/>
      <c r="X5" s="9"/>
      <c r="Y5" s="9"/>
      <c r="Z5" s="9">
        <v>4860000</v>
      </c>
      <c r="AA5" s="9" t="s">
        <v>564</v>
      </c>
      <c r="AB5" s="9" t="s">
        <v>565</v>
      </c>
      <c r="AC5" s="9" t="s">
        <v>566</v>
      </c>
      <c r="AD5" s="22" t="s">
        <v>567</v>
      </c>
      <c r="AE5" s="38">
        <v>0.08</v>
      </c>
      <c r="AF5" s="22" t="s">
        <v>46</v>
      </c>
      <c r="AG5" s="22" t="s">
        <v>568</v>
      </c>
      <c r="AH5" s="22" t="s">
        <v>569</v>
      </c>
      <c r="AI5" s="54"/>
      <c r="AJ5" s="9"/>
    </row>
    <row r="6" s="15" customFormat="1" ht="162" spans="1:36">
      <c r="A6" s="9">
        <v>2</v>
      </c>
      <c r="B6" s="21" t="s">
        <v>570</v>
      </c>
      <c r="C6" s="9" t="s">
        <v>40</v>
      </c>
      <c r="D6" s="22" t="s">
        <v>41</v>
      </c>
      <c r="E6" s="22" t="s">
        <v>42</v>
      </c>
      <c r="F6" s="9"/>
      <c r="G6" s="23">
        <v>2018</v>
      </c>
      <c r="H6" s="21" t="s">
        <v>570</v>
      </c>
      <c r="I6" s="21" t="s">
        <v>571</v>
      </c>
      <c r="J6" s="9">
        <v>2018</v>
      </c>
      <c r="K6" s="22" t="s">
        <v>46</v>
      </c>
      <c r="L6" s="22" t="s">
        <v>46</v>
      </c>
      <c r="M6" s="9"/>
      <c r="N6" s="5"/>
      <c r="O6" s="5"/>
      <c r="P6" s="5"/>
      <c r="Q6" s="9">
        <v>500000</v>
      </c>
      <c r="R6" s="9"/>
      <c r="S6" s="9">
        <v>500000</v>
      </c>
      <c r="T6" s="9"/>
      <c r="U6" s="9"/>
      <c r="V6" s="9"/>
      <c r="W6" s="9"/>
      <c r="X6" s="9"/>
      <c r="Y6" s="9"/>
      <c r="Z6" s="9">
        <v>535000</v>
      </c>
      <c r="AA6" s="9" t="s">
        <v>564</v>
      </c>
      <c r="AB6" s="9" t="s">
        <v>565</v>
      </c>
      <c r="AC6" s="9" t="s">
        <v>566</v>
      </c>
      <c r="AD6" s="22" t="s">
        <v>572</v>
      </c>
      <c r="AE6" s="38">
        <v>0.07</v>
      </c>
      <c r="AF6" s="22" t="s">
        <v>46</v>
      </c>
      <c r="AG6" s="22" t="s">
        <v>568</v>
      </c>
      <c r="AH6" s="22" t="s">
        <v>569</v>
      </c>
      <c r="AI6" s="54"/>
      <c r="AJ6" s="9"/>
    </row>
    <row r="7" s="15" customFormat="1" ht="148.5" spans="1:36">
      <c r="A7" s="9">
        <v>3</v>
      </c>
      <c r="B7" s="21" t="s">
        <v>573</v>
      </c>
      <c r="C7" s="9" t="s">
        <v>40</v>
      </c>
      <c r="D7" s="22" t="s">
        <v>41</v>
      </c>
      <c r="E7" s="22" t="s">
        <v>42</v>
      </c>
      <c r="F7" s="9"/>
      <c r="G7" s="23">
        <v>2019</v>
      </c>
      <c r="H7" s="21" t="s">
        <v>573</v>
      </c>
      <c r="I7" s="21" t="s">
        <v>574</v>
      </c>
      <c r="J7" s="9">
        <v>2019</v>
      </c>
      <c r="K7" s="22" t="s">
        <v>46</v>
      </c>
      <c r="L7" s="22" t="s">
        <v>46</v>
      </c>
      <c r="M7" s="9"/>
      <c r="N7" s="5"/>
      <c r="O7" s="5"/>
      <c r="P7" s="5"/>
      <c r="Q7" s="9">
        <v>300000</v>
      </c>
      <c r="R7" s="9"/>
      <c r="S7" s="9">
        <v>300000</v>
      </c>
      <c r="T7" s="9"/>
      <c r="U7" s="9"/>
      <c r="V7" s="9"/>
      <c r="W7" s="9"/>
      <c r="X7" s="9"/>
      <c r="Y7" s="9"/>
      <c r="Z7" s="9">
        <v>321000</v>
      </c>
      <c r="AA7" s="9" t="s">
        <v>564</v>
      </c>
      <c r="AB7" s="9" t="s">
        <v>565</v>
      </c>
      <c r="AC7" s="9" t="s">
        <v>566</v>
      </c>
      <c r="AD7" s="22" t="s">
        <v>575</v>
      </c>
      <c r="AE7" s="38">
        <v>0.07</v>
      </c>
      <c r="AF7" s="22" t="s">
        <v>46</v>
      </c>
      <c r="AG7" s="22" t="s">
        <v>568</v>
      </c>
      <c r="AH7" s="22" t="s">
        <v>569</v>
      </c>
      <c r="AI7" s="54"/>
      <c r="AJ7" s="9"/>
    </row>
    <row r="8" s="15" customFormat="1" ht="162" spans="1:36">
      <c r="A8" s="9">
        <v>4</v>
      </c>
      <c r="B8" s="21" t="s">
        <v>576</v>
      </c>
      <c r="C8" s="9" t="s">
        <v>40</v>
      </c>
      <c r="D8" s="22" t="s">
        <v>41</v>
      </c>
      <c r="E8" s="22" t="s">
        <v>42</v>
      </c>
      <c r="F8" s="9"/>
      <c r="G8" s="23">
        <v>2019</v>
      </c>
      <c r="H8" s="21" t="s">
        <v>576</v>
      </c>
      <c r="I8" s="21" t="s">
        <v>571</v>
      </c>
      <c r="J8" s="9">
        <v>2019</v>
      </c>
      <c r="K8" s="22" t="s">
        <v>46</v>
      </c>
      <c r="L8" s="22" t="s">
        <v>46</v>
      </c>
      <c r="M8" s="9"/>
      <c r="N8" s="5"/>
      <c r="O8" s="5"/>
      <c r="P8" s="5"/>
      <c r="Q8" s="9">
        <v>500000</v>
      </c>
      <c r="R8" s="9"/>
      <c r="S8" s="9">
        <v>500000</v>
      </c>
      <c r="T8" s="9"/>
      <c r="U8" s="9"/>
      <c r="V8" s="9"/>
      <c r="W8" s="9"/>
      <c r="X8" s="9"/>
      <c r="Y8" s="9"/>
      <c r="Z8" s="9">
        <v>535000</v>
      </c>
      <c r="AA8" s="9" t="s">
        <v>564</v>
      </c>
      <c r="AB8" s="9" t="s">
        <v>565</v>
      </c>
      <c r="AC8" s="9" t="s">
        <v>566</v>
      </c>
      <c r="AD8" s="22" t="s">
        <v>575</v>
      </c>
      <c r="AE8" s="38">
        <v>0.07</v>
      </c>
      <c r="AF8" s="22" t="s">
        <v>46</v>
      </c>
      <c r="AG8" s="22" t="s">
        <v>568</v>
      </c>
      <c r="AH8" s="22" t="s">
        <v>569</v>
      </c>
      <c r="AI8" s="54"/>
      <c r="AJ8" s="9"/>
    </row>
    <row r="9" s="15" customFormat="1" ht="162" spans="1:36">
      <c r="A9" s="9">
        <v>5</v>
      </c>
      <c r="B9" s="21" t="s">
        <v>577</v>
      </c>
      <c r="C9" s="9" t="s">
        <v>40</v>
      </c>
      <c r="D9" s="22" t="s">
        <v>41</v>
      </c>
      <c r="E9" s="22" t="s">
        <v>42</v>
      </c>
      <c r="F9" s="22"/>
      <c r="G9" s="23">
        <v>2019</v>
      </c>
      <c r="H9" s="21" t="s">
        <v>577</v>
      </c>
      <c r="I9" s="21" t="s">
        <v>578</v>
      </c>
      <c r="J9" s="22">
        <v>2019</v>
      </c>
      <c r="K9" s="22" t="s">
        <v>46</v>
      </c>
      <c r="L9" s="22" t="s">
        <v>46</v>
      </c>
      <c r="M9" s="23"/>
      <c r="N9" s="23"/>
      <c r="O9" s="23"/>
      <c r="P9" s="23"/>
      <c r="Q9" s="23">
        <v>5000000</v>
      </c>
      <c r="R9" s="23"/>
      <c r="S9" s="23">
        <v>5000000</v>
      </c>
      <c r="T9" s="23"/>
      <c r="U9" s="23"/>
      <c r="V9" s="23"/>
      <c r="W9" s="23"/>
      <c r="X9" s="23"/>
      <c r="Y9" s="23"/>
      <c r="Z9" s="23">
        <v>5400000</v>
      </c>
      <c r="AA9" s="9" t="s">
        <v>564</v>
      </c>
      <c r="AB9" s="22" t="s">
        <v>565</v>
      </c>
      <c r="AC9" s="9" t="s">
        <v>566</v>
      </c>
      <c r="AD9" s="22" t="s">
        <v>579</v>
      </c>
      <c r="AE9" s="39">
        <v>0.08</v>
      </c>
      <c r="AF9" s="22" t="s">
        <v>46</v>
      </c>
      <c r="AG9" s="22" t="s">
        <v>568</v>
      </c>
      <c r="AH9" s="22" t="s">
        <v>569</v>
      </c>
      <c r="AI9" s="54"/>
      <c r="AJ9" s="23"/>
    </row>
    <row r="10" s="15" customFormat="1" ht="175.5" spans="1:36">
      <c r="A10" s="9">
        <v>6</v>
      </c>
      <c r="B10" s="24" t="s">
        <v>580</v>
      </c>
      <c r="C10" s="5" t="s">
        <v>40</v>
      </c>
      <c r="D10" s="5" t="s">
        <v>41</v>
      </c>
      <c r="E10" s="5" t="s">
        <v>42</v>
      </c>
      <c r="F10" s="5" t="s">
        <v>245</v>
      </c>
      <c r="G10" s="25">
        <v>2017</v>
      </c>
      <c r="H10" s="24" t="s">
        <v>581</v>
      </c>
      <c r="I10" s="22" t="s">
        <v>582</v>
      </c>
      <c r="J10" s="23">
        <v>2017</v>
      </c>
      <c r="K10" s="22" t="s">
        <v>583</v>
      </c>
      <c r="L10" s="22" t="s">
        <v>46</v>
      </c>
      <c r="M10" s="5"/>
      <c r="N10" s="5"/>
      <c r="O10" s="5"/>
      <c r="P10" s="5"/>
      <c r="Q10" s="23">
        <v>348000</v>
      </c>
      <c r="R10" s="23"/>
      <c r="S10" s="23">
        <v>348000</v>
      </c>
      <c r="T10" s="23"/>
      <c r="U10" s="23"/>
      <c r="V10" s="23"/>
      <c r="W10" s="23"/>
      <c r="X10" s="23"/>
      <c r="Y10" s="23"/>
      <c r="Z10" s="23">
        <v>368880</v>
      </c>
      <c r="AA10" s="23"/>
      <c r="AB10" s="22"/>
      <c r="AC10" s="23" t="s">
        <v>566</v>
      </c>
      <c r="AD10" s="40">
        <v>44196</v>
      </c>
      <c r="AE10" s="39">
        <v>0.06</v>
      </c>
      <c r="AF10" s="5" t="s">
        <v>248</v>
      </c>
      <c r="AG10" s="5" t="s">
        <v>250</v>
      </c>
      <c r="AH10" s="5" t="s">
        <v>251</v>
      </c>
      <c r="AI10" s="55"/>
      <c r="AJ10" s="23"/>
    </row>
    <row r="11" s="15" customFormat="1" ht="243" spans="1:36">
      <c r="A11" s="9">
        <v>7</v>
      </c>
      <c r="B11" s="22" t="s">
        <v>584</v>
      </c>
      <c r="C11" s="5" t="s">
        <v>40</v>
      </c>
      <c r="D11" s="5" t="s">
        <v>41</v>
      </c>
      <c r="E11" s="5" t="s">
        <v>42</v>
      </c>
      <c r="F11" s="5" t="s">
        <v>245</v>
      </c>
      <c r="G11" s="22">
        <v>2017</v>
      </c>
      <c r="H11" s="22" t="s">
        <v>585</v>
      </c>
      <c r="I11" s="22" t="s">
        <v>586</v>
      </c>
      <c r="J11" s="22">
        <v>2017</v>
      </c>
      <c r="K11" s="22"/>
      <c r="L11" s="22" t="s">
        <v>46</v>
      </c>
      <c r="M11" s="5"/>
      <c r="N11" s="5"/>
      <c r="O11" s="5"/>
      <c r="P11" s="5"/>
      <c r="Q11" s="22">
        <v>600000</v>
      </c>
      <c r="R11" s="22"/>
      <c r="S11" s="22"/>
      <c r="T11" s="22"/>
      <c r="U11" s="22"/>
      <c r="V11" s="22"/>
      <c r="W11" s="22">
        <v>600000</v>
      </c>
      <c r="X11" s="22"/>
      <c r="Y11" s="22"/>
      <c r="Z11" s="22">
        <v>636000</v>
      </c>
      <c r="AA11" s="22"/>
      <c r="AB11" s="22"/>
      <c r="AC11" s="23" t="s">
        <v>566</v>
      </c>
      <c r="AD11" s="40">
        <v>46569</v>
      </c>
      <c r="AE11" s="22"/>
      <c r="AF11" s="5" t="s">
        <v>248</v>
      </c>
      <c r="AG11" s="5" t="s">
        <v>250</v>
      </c>
      <c r="AH11" s="5" t="s">
        <v>251</v>
      </c>
      <c r="AI11" s="55"/>
      <c r="AJ11" s="22"/>
    </row>
    <row r="12" s="15" customFormat="1" ht="229.5" spans="1:36">
      <c r="A12" s="9">
        <v>8</v>
      </c>
      <c r="B12" s="22" t="s">
        <v>587</v>
      </c>
      <c r="C12" s="5" t="s">
        <v>40</v>
      </c>
      <c r="D12" s="5" t="s">
        <v>41</v>
      </c>
      <c r="E12" s="5" t="s">
        <v>42</v>
      </c>
      <c r="F12" s="5" t="s">
        <v>245</v>
      </c>
      <c r="G12" s="22"/>
      <c r="H12" s="22" t="s">
        <v>588</v>
      </c>
      <c r="I12" s="22" t="s">
        <v>589</v>
      </c>
      <c r="J12" s="22">
        <v>2018</v>
      </c>
      <c r="K12" s="22"/>
      <c r="L12" s="22" t="s">
        <v>46</v>
      </c>
      <c r="M12" s="5"/>
      <c r="N12" s="5"/>
      <c r="O12" s="5"/>
      <c r="P12" s="5"/>
      <c r="Q12" s="22">
        <v>400000</v>
      </c>
      <c r="R12" s="22"/>
      <c r="S12" s="22">
        <v>400000</v>
      </c>
      <c r="T12" s="22"/>
      <c r="U12" s="22"/>
      <c r="V12" s="22"/>
      <c r="W12" s="22"/>
      <c r="X12" s="22"/>
      <c r="Y12" s="22"/>
      <c r="Z12" s="22">
        <v>432000</v>
      </c>
      <c r="AA12" s="22"/>
      <c r="AB12" s="22"/>
      <c r="AC12" s="23" t="s">
        <v>566</v>
      </c>
      <c r="AD12" s="40">
        <v>44926</v>
      </c>
      <c r="AE12" s="22"/>
      <c r="AF12" s="5" t="s">
        <v>248</v>
      </c>
      <c r="AG12" s="5" t="s">
        <v>250</v>
      </c>
      <c r="AH12" s="5" t="s">
        <v>251</v>
      </c>
      <c r="AI12" s="55"/>
      <c r="AJ12" s="22"/>
    </row>
    <row r="13" s="15" customFormat="1" ht="270" spans="1:36">
      <c r="A13" s="9">
        <v>9</v>
      </c>
      <c r="B13" s="22" t="s">
        <v>590</v>
      </c>
      <c r="C13" s="5" t="s">
        <v>40</v>
      </c>
      <c r="D13" s="5" t="s">
        <v>41</v>
      </c>
      <c r="E13" s="5" t="s">
        <v>42</v>
      </c>
      <c r="F13" s="5" t="s">
        <v>245</v>
      </c>
      <c r="G13" s="22"/>
      <c r="H13" s="22" t="s">
        <v>591</v>
      </c>
      <c r="I13" s="22" t="s">
        <v>592</v>
      </c>
      <c r="J13" s="22"/>
      <c r="K13" s="22"/>
      <c r="L13" s="22" t="s">
        <v>46</v>
      </c>
      <c r="M13" s="5"/>
      <c r="N13" s="5"/>
      <c r="O13" s="5"/>
      <c r="P13" s="5"/>
      <c r="Q13" s="22">
        <v>400000</v>
      </c>
      <c r="R13" s="22"/>
      <c r="S13" s="22"/>
      <c r="T13" s="22"/>
      <c r="U13" s="22"/>
      <c r="V13" s="22"/>
      <c r="W13" s="22">
        <v>400000</v>
      </c>
      <c r="X13" s="22"/>
      <c r="Y13" s="22"/>
      <c r="Z13" s="22">
        <v>423600</v>
      </c>
      <c r="AA13" s="22"/>
      <c r="AB13" s="22"/>
      <c r="AC13" s="23" t="s">
        <v>566</v>
      </c>
      <c r="AD13" s="41">
        <v>48396</v>
      </c>
      <c r="AE13" s="22"/>
      <c r="AF13" s="5" t="s">
        <v>248</v>
      </c>
      <c r="AG13" s="5" t="s">
        <v>250</v>
      </c>
      <c r="AH13" s="5" t="s">
        <v>251</v>
      </c>
      <c r="AI13" s="55"/>
      <c r="AJ13" s="22"/>
    </row>
    <row r="14" s="15" customFormat="1" ht="229.5" spans="1:36">
      <c r="A14" s="9">
        <v>10</v>
      </c>
      <c r="B14" s="22" t="s">
        <v>593</v>
      </c>
      <c r="C14" s="5" t="s">
        <v>40</v>
      </c>
      <c r="D14" s="5" t="s">
        <v>41</v>
      </c>
      <c r="E14" s="5" t="s">
        <v>42</v>
      </c>
      <c r="F14" s="5" t="s">
        <v>245</v>
      </c>
      <c r="G14" s="22"/>
      <c r="H14" s="22" t="s">
        <v>594</v>
      </c>
      <c r="I14" s="22" t="s">
        <v>595</v>
      </c>
      <c r="J14" s="22"/>
      <c r="K14" s="22"/>
      <c r="L14" s="22" t="s">
        <v>46</v>
      </c>
      <c r="M14" s="5"/>
      <c r="N14" s="5"/>
      <c r="O14" s="5"/>
      <c r="P14" s="5"/>
      <c r="Q14" s="22">
        <v>1000000</v>
      </c>
      <c r="R14" s="22"/>
      <c r="S14" s="22">
        <v>66666</v>
      </c>
      <c r="T14" s="22"/>
      <c r="U14" s="22">
        <v>750000</v>
      </c>
      <c r="V14" s="22"/>
      <c r="W14" s="22">
        <v>183334</v>
      </c>
      <c r="X14" s="22"/>
      <c r="Y14" s="22"/>
      <c r="Z14" s="22">
        <v>1068000</v>
      </c>
      <c r="AA14" s="22"/>
      <c r="AB14" s="22"/>
      <c r="AC14" s="23" t="s">
        <v>566</v>
      </c>
      <c r="AD14" s="40">
        <v>44742</v>
      </c>
      <c r="AE14" s="22"/>
      <c r="AF14" s="5" t="s">
        <v>248</v>
      </c>
      <c r="AG14" s="5" t="s">
        <v>250</v>
      </c>
      <c r="AH14" s="5" t="s">
        <v>251</v>
      </c>
      <c r="AI14" s="55"/>
      <c r="AJ14" s="22"/>
    </row>
    <row r="15" s="15" customFormat="1" ht="175.5" spans="1:36">
      <c r="A15" s="9">
        <v>11</v>
      </c>
      <c r="B15" s="26" t="s">
        <v>596</v>
      </c>
      <c r="C15" s="26" t="s">
        <v>40</v>
      </c>
      <c r="D15" s="26" t="s">
        <v>41</v>
      </c>
      <c r="E15" s="26" t="s">
        <v>42</v>
      </c>
      <c r="F15" s="26" t="s">
        <v>330</v>
      </c>
      <c r="G15" s="26">
        <v>2017</v>
      </c>
      <c r="H15" s="26" t="s">
        <v>596</v>
      </c>
      <c r="I15" s="26" t="s">
        <v>597</v>
      </c>
      <c r="J15" s="26">
        <v>2017</v>
      </c>
      <c r="K15" s="26" t="s">
        <v>598</v>
      </c>
      <c r="L15" s="22" t="s">
        <v>46</v>
      </c>
      <c r="M15" s="26"/>
      <c r="N15" s="26"/>
      <c r="O15" s="26"/>
      <c r="P15" s="26"/>
      <c r="Q15" s="26">
        <v>1800000</v>
      </c>
      <c r="R15" s="36">
        <v>0</v>
      </c>
      <c r="S15" s="26">
        <v>414000</v>
      </c>
      <c r="T15" s="26">
        <v>1086000</v>
      </c>
      <c r="U15" s="36">
        <v>0</v>
      </c>
      <c r="V15" s="36">
        <v>0</v>
      </c>
      <c r="W15" s="26">
        <v>300000</v>
      </c>
      <c r="X15" s="36">
        <v>0</v>
      </c>
      <c r="Y15" s="36">
        <v>0</v>
      </c>
      <c r="Z15" s="26">
        <v>2016000</v>
      </c>
      <c r="AA15" s="26" t="s">
        <v>47</v>
      </c>
      <c r="AB15" s="26" t="s">
        <v>565</v>
      </c>
      <c r="AC15" s="26" t="s">
        <v>566</v>
      </c>
      <c r="AD15" s="42">
        <v>46432</v>
      </c>
      <c r="AE15" s="26" t="s">
        <v>599</v>
      </c>
      <c r="AF15" s="26" t="s">
        <v>334</v>
      </c>
      <c r="AG15" s="26" t="s">
        <v>49</v>
      </c>
      <c r="AH15" s="26" t="s">
        <v>335</v>
      </c>
      <c r="AI15" s="26"/>
      <c r="AJ15" s="26"/>
    </row>
    <row r="16" s="15" customFormat="1" ht="175.5" spans="1:36">
      <c r="A16" s="9">
        <v>12</v>
      </c>
      <c r="B16" s="26" t="s">
        <v>600</v>
      </c>
      <c r="C16" s="26" t="s">
        <v>40</v>
      </c>
      <c r="D16" s="26" t="s">
        <v>41</v>
      </c>
      <c r="E16" s="26" t="s">
        <v>42</v>
      </c>
      <c r="F16" s="26" t="s">
        <v>330</v>
      </c>
      <c r="G16" s="26">
        <v>2017</v>
      </c>
      <c r="H16" s="26" t="s">
        <v>600</v>
      </c>
      <c r="I16" s="26" t="s">
        <v>601</v>
      </c>
      <c r="J16" s="26">
        <v>2017</v>
      </c>
      <c r="K16" s="26" t="s">
        <v>602</v>
      </c>
      <c r="L16" s="22" t="s">
        <v>46</v>
      </c>
      <c r="M16" s="26"/>
      <c r="N16" s="26"/>
      <c r="O16" s="26"/>
      <c r="P16" s="26"/>
      <c r="Q16" s="26">
        <v>660000</v>
      </c>
      <c r="R16" s="36">
        <v>0</v>
      </c>
      <c r="S16" s="26">
        <v>660000</v>
      </c>
      <c r="T16" s="36">
        <v>0</v>
      </c>
      <c r="U16" s="36">
        <v>0</v>
      </c>
      <c r="V16" s="36">
        <v>0</v>
      </c>
      <c r="W16" s="36">
        <v>0</v>
      </c>
      <c r="X16" s="36">
        <v>0</v>
      </c>
      <c r="Y16" s="36">
        <v>0</v>
      </c>
      <c r="Z16" s="26">
        <v>818400</v>
      </c>
      <c r="AA16" s="26" t="s">
        <v>47</v>
      </c>
      <c r="AB16" s="26" t="s">
        <v>565</v>
      </c>
      <c r="AC16" s="26" t="s">
        <v>566</v>
      </c>
      <c r="AD16" s="42">
        <v>44926</v>
      </c>
      <c r="AE16" s="26" t="s">
        <v>603</v>
      </c>
      <c r="AF16" s="26" t="s">
        <v>334</v>
      </c>
      <c r="AG16" s="26" t="s">
        <v>49</v>
      </c>
      <c r="AH16" s="26" t="s">
        <v>335</v>
      </c>
      <c r="AI16" s="26"/>
      <c r="AJ16" s="26"/>
    </row>
    <row r="17" s="15" customFormat="1" ht="175.5" spans="1:36">
      <c r="A17" s="9">
        <v>13</v>
      </c>
      <c r="B17" s="26" t="s">
        <v>604</v>
      </c>
      <c r="C17" s="26" t="s">
        <v>40</v>
      </c>
      <c r="D17" s="26" t="s">
        <v>41</v>
      </c>
      <c r="E17" s="26" t="s">
        <v>42</v>
      </c>
      <c r="F17" s="26" t="s">
        <v>330</v>
      </c>
      <c r="G17" s="26">
        <v>2018</v>
      </c>
      <c r="H17" s="26" t="s">
        <v>604</v>
      </c>
      <c r="I17" s="26" t="s">
        <v>605</v>
      </c>
      <c r="J17" s="26">
        <v>2018</v>
      </c>
      <c r="K17" s="26" t="s">
        <v>384</v>
      </c>
      <c r="L17" s="22" t="s">
        <v>46</v>
      </c>
      <c r="M17" s="26"/>
      <c r="N17" s="26"/>
      <c r="O17" s="26"/>
      <c r="P17" s="26"/>
      <c r="Q17" s="26">
        <v>300000</v>
      </c>
      <c r="R17" s="36">
        <v>0</v>
      </c>
      <c r="S17" s="36">
        <v>0</v>
      </c>
      <c r="T17" s="36">
        <v>0</v>
      </c>
      <c r="U17" s="36">
        <v>0</v>
      </c>
      <c r="V17" s="36">
        <v>0</v>
      </c>
      <c r="W17" s="36">
        <v>300000</v>
      </c>
      <c r="X17" s="36">
        <v>0</v>
      </c>
      <c r="Y17" s="36">
        <v>0</v>
      </c>
      <c r="Z17" s="26">
        <v>312600</v>
      </c>
      <c r="AA17" s="26" t="s">
        <v>47</v>
      </c>
      <c r="AB17" s="26" t="s">
        <v>565</v>
      </c>
      <c r="AC17" s="26" t="s">
        <v>566</v>
      </c>
      <c r="AD17" s="42">
        <v>46142</v>
      </c>
      <c r="AE17" s="26" t="s">
        <v>606</v>
      </c>
      <c r="AF17" s="26" t="s">
        <v>334</v>
      </c>
      <c r="AG17" s="26" t="s">
        <v>49</v>
      </c>
      <c r="AH17" s="26" t="s">
        <v>335</v>
      </c>
      <c r="AI17" s="26"/>
      <c r="AJ17" s="26"/>
    </row>
    <row r="18" s="15" customFormat="1" ht="175.5" spans="1:36">
      <c r="A18" s="9">
        <v>14</v>
      </c>
      <c r="B18" s="26" t="s">
        <v>607</v>
      </c>
      <c r="C18" s="26" t="s">
        <v>40</v>
      </c>
      <c r="D18" s="26" t="s">
        <v>41</v>
      </c>
      <c r="E18" s="26" t="s">
        <v>42</v>
      </c>
      <c r="F18" s="26" t="s">
        <v>330</v>
      </c>
      <c r="G18" s="26">
        <v>2019</v>
      </c>
      <c r="H18" s="26" t="s">
        <v>607</v>
      </c>
      <c r="I18" s="26" t="s">
        <v>608</v>
      </c>
      <c r="J18" s="26">
        <v>2019</v>
      </c>
      <c r="K18" s="26" t="s">
        <v>609</v>
      </c>
      <c r="L18" s="22" t="s">
        <v>46</v>
      </c>
      <c r="M18" s="26"/>
      <c r="N18" s="26"/>
      <c r="O18" s="26"/>
      <c r="P18" s="26"/>
      <c r="Q18" s="26">
        <v>300000</v>
      </c>
      <c r="R18" s="36">
        <v>0</v>
      </c>
      <c r="S18" s="36">
        <v>150000</v>
      </c>
      <c r="T18" s="36">
        <v>0</v>
      </c>
      <c r="U18" s="36">
        <v>0</v>
      </c>
      <c r="V18" s="36">
        <v>0</v>
      </c>
      <c r="W18" s="36">
        <v>100000</v>
      </c>
      <c r="X18" s="36">
        <v>50000</v>
      </c>
      <c r="Y18" s="36">
        <v>0</v>
      </c>
      <c r="Z18" s="26">
        <v>300000</v>
      </c>
      <c r="AA18" s="26" t="s">
        <v>47</v>
      </c>
      <c r="AB18" s="26" t="s">
        <v>565</v>
      </c>
      <c r="AC18" s="26" t="s">
        <v>566</v>
      </c>
      <c r="AD18" s="42">
        <v>46599</v>
      </c>
      <c r="AE18" s="26" t="s">
        <v>606</v>
      </c>
      <c r="AF18" s="26" t="s">
        <v>334</v>
      </c>
      <c r="AG18" s="26" t="s">
        <v>49</v>
      </c>
      <c r="AH18" s="26" t="s">
        <v>335</v>
      </c>
      <c r="AI18" s="26"/>
      <c r="AJ18" s="26"/>
    </row>
    <row r="19" s="15" customFormat="1" ht="121.5" spans="1:36">
      <c r="A19" s="9">
        <v>15</v>
      </c>
      <c r="B19" s="27" t="s">
        <v>610</v>
      </c>
      <c r="C19" s="27" t="s">
        <v>40</v>
      </c>
      <c r="D19" s="27" t="s">
        <v>41</v>
      </c>
      <c r="E19" s="27" t="s">
        <v>42</v>
      </c>
      <c r="F19" s="27" t="s">
        <v>388</v>
      </c>
      <c r="G19" s="27">
        <v>2017</v>
      </c>
      <c r="H19" s="27" t="s">
        <v>610</v>
      </c>
      <c r="I19" s="27" t="s">
        <v>611</v>
      </c>
      <c r="J19" s="27">
        <v>2017</v>
      </c>
      <c r="K19" s="27" t="s">
        <v>392</v>
      </c>
      <c r="L19" s="27" t="s">
        <v>397</v>
      </c>
      <c r="M19" s="9"/>
      <c r="N19" s="5"/>
      <c r="O19" s="35"/>
      <c r="P19" s="35"/>
      <c r="Q19" s="27">
        <v>240000</v>
      </c>
      <c r="R19" s="27">
        <v>0</v>
      </c>
      <c r="S19" s="27">
        <v>0</v>
      </c>
      <c r="T19" s="27">
        <v>0</v>
      </c>
      <c r="U19" s="27">
        <v>0</v>
      </c>
      <c r="V19" s="27">
        <v>0</v>
      </c>
      <c r="W19" s="27">
        <v>240000</v>
      </c>
      <c r="X19" s="27">
        <v>0</v>
      </c>
      <c r="Y19" s="27">
        <v>0</v>
      </c>
      <c r="Z19" s="35">
        <v>224177.09</v>
      </c>
      <c r="AA19" s="35" t="s">
        <v>47</v>
      </c>
      <c r="AB19" s="28" t="s">
        <v>612</v>
      </c>
      <c r="AC19" s="35" t="s">
        <v>613</v>
      </c>
      <c r="AD19" s="28" t="s">
        <v>614</v>
      </c>
      <c r="AE19" s="43">
        <v>0.058</v>
      </c>
      <c r="AF19" s="5" t="s">
        <v>392</v>
      </c>
      <c r="AG19" s="5" t="s">
        <v>393</v>
      </c>
      <c r="AH19" s="5" t="s">
        <v>394</v>
      </c>
      <c r="AI19" s="55"/>
      <c r="AJ19" s="23"/>
    </row>
    <row r="20" s="15" customFormat="1" ht="121.5" spans="1:36">
      <c r="A20" s="9">
        <v>16</v>
      </c>
      <c r="B20" s="27" t="s">
        <v>615</v>
      </c>
      <c r="C20" s="27" t="s">
        <v>40</v>
      </c>
      <c r="D20" s="27" t="s">
        <v>41</v>
      </c>
      <c r="E20" s="27" t="s">
        <v>42</v>
      </c>
      <c r="F20" s="27" t="s">
        <v>388</v>
      </c>
      <c r="G20" s="27">
        <v>2018</v>
      </c>
      <c r="H20" s="27" t="s">
        <v>615</v>
      </c>
      <c r="I20" s="27" t="s">
        <v>616</v>
      </c>
      <c r="J20" s="27">
        <v>2018</v>
      </c>
      <c r="K20" s="27" t="s">
        <v>392</v>
      </c>
      <c r="L20" s="27" t="s">
        <v>397</v>
      </c>
      <c r="M20" s="9"/>
      <c r="N20" s="5"/>
      <c r="O20" s="35"/>
      <c r="P20" s="35"/>
      <c r="Q20" s="27">
        <v>300000</v>
      </c>
      <c r="R20" s="27">
        <v>0</v>
      </c>
      <c r="S20" s="27">
        <v>0</v>
      </c>
      <c r="T20" s="27">
        <v>0</v>
      </c>
      <c r="U20" s="27">
        <v>0</v>
      </c>
      <c r="V20" s="27">
        <v>0</v>
      </c>
      <c r="W20" s="27">
        <v>300000</v>
      </c>
      <c r="X20" s="27">
        <v>0</v>
      </c>
      <c r="Y20" s="27">
        <v>0</v>
      </c>
      <c r="Z20" s="35">
        <v>299177.17</v>
      </c>
      <c r="AA20" s="35" t="s">
        <v>47</v>
      </c>
      <c r="AB20" s="28" t="s">
        <v>612</v>
      </c>
      <c r="AC20" s="35" t="s">
        <v>613</v>
      </c>
      <c r="AD20" s="28" t="s">
        <v>614</v>
      </c>
      <c r="AE20" s="43">
        <v>0.052</v>
      </c>
      <c r="AF20" s="5" t="s">
        <v>392</v>
      </c>
      <c r="AG20" s="5" t="s">
        <v>393</v>
      </c>
      <c r="AH20" s="5" t="s">
        <v>394</v>
      </c>
      <c r="AI20" s="55"/>
      <c r="AJ20" s="23"/>
    </row>
    <row r="21" s="15" customFormat="1" ht="135" spans="1:36">
      <c r="A21" s="9">
        <v>17</v>
      </c>
      <c r="B21" s="28" t="s">
        <v>617</v>
      </c>
      <c r="C21" s="28" t="s">
        <v>40</v>
      </c>
      <c r="D21" s="28" t="s">
        <v>41</v>
      </c>
      <c r="E21" s="28" t="s">
        <v>42</v>
      </c>
      <c r="F21" s="28" t="s">
        <v>388</v>
      </c>
      <c r="G21" s="28">
        <v>2018</v>
      </c>
      <c r="H21" s="28" t="s">
        <v>617</v>
      </c>
      <c r="I21" s="28" t="s">
        <v>618</v>
      </c>
      <c r="J21" s="28">
        <v>2018</v>
      </c>
      <c r="K21" s="27" t="s">
        <v>392</v>
      </c>
      <c r="L21" s="28" t="s">
        <v>46</v>
      </c>
      <c r="M21" s="9"/>
      <c r="N21" s="5"/>
      <c r="O21" s="35"/>
      <c r="P21" s="35"/>
      <c r="Q21" s="35">
        <v>49600</v>
      </c>
      <c r="R21" s="35"/>
      <c r="S21" s="35"/>
      <c r="T21" s="28">
        <v>0</v>
      </c>
      <c r="U21" s="28">
        <v>0</v>
      </c>
      <c r="V21" s="28">
        <v>0</v>
      </c>
      <c r="W21" s="28">
        <v>49600</v>
      </c>
      <c r="X21" s="28">
        <v>0</v>
      </c>
      <c r="Y21" s="28">
        <v>0</v>
      </c>
      <c r="Z21" s="35">
        <v>49600</v>
      </c>
      <c r="AA21" s="35" t="s">
        <v>47</v>
      </c>
      <c r="AB21" s="28" t="s">
        <v>612</v>
      </c>
      <c r="AC21" s="35" t="s">
        <v>619</v>
      </c>
      <c r="AD21" s="44">
        <v>45107</v>
      </c>
      <c r="AE21" s="35"/>
      <c r="AF21" s="5" t="s">
        <v>392</v>
      </c>
      <c r="AG21" s="5" t="s">
        <v>393</v>
      </c>
      <c r="AH21" s="5" t="s">
        <v>394</v>
      </c>
      <c r="AI21" s="55"/>
      <c r="AJ21" s="23"/>
    </row>
    <row r="22" s="15" customFormat="1" ht="135" spans="1:36">
      <c r="A22" s="9">
        <v>18</v>
      </c>
      <c r="B22" s="27" t="s">
        <v>620</v>
      </c>
      <c r="C22" s="27" t="s">
        <v>40</v>
      </c>
      <c r="D22" s="27" t="s">
        <v>41</v>
      </c>
      <c r="E22" s="27" t="s">
        <v>42</v>
      </c>
      <c r="F22" s="27" t="s">
        <v>388</v>
      </c>
      <c r="G22" s="27">
        <v>2019</v>
      </c>
      <c r="H22" s="27" t="s">
        <v>620</v>
      </c>
      <c r="I22" s="27" t="s">
        <v>621</v>
      </c>
      <c r="J22" s="27">
        <v>2019</v>
      </c>
      <c r="K22" s="27" t="s">
        <v>392</v>
      </c>
      <c r="L22" s="28" t="s">
        <v>46</v>
      </c>
      <c r="M22" s="9"/>
      <c r="N22" s="5"/>
      <c r="O22" s="35"/>
      <c r="P22" s="35"/>
      <c r="Q22" s="35">
        <v>77850</v>
      </c>
      <c r="R22" s="27">
        <v>0</v>
      </c>
      <c r="S22" s="27">
        <v>0</v>
      </c>
      <c r="T22" s="27">
        <v>0</v>
      </c>
      <c r="U22" s="27">
        <v>0</v>
      </c>
      <c r="V22" s="27">
        <v>0</v>
      </c>
      <c r="W22" s="27">
        <v>77850</v>
      </c>
      <c r="X22" s="27">
        <v>0</v>
      </c>
      <c r="Y22" s="27">
        <v>0</v>
      </c>
      <c r="Z22" s="35">
        <v>77850</v>
      </c>
      <c r="AA22" s="35" t="s">
        <v>47</v>
      </c>
      <c r="AB22" s="28" t="s">
        <v>612</v>
      </c>
      <c r="AC22" s="35" t="s">
        <v>619</v>
      </c>
      <c r="AD22" s="44">
        <v>45353</v>
      </c>
      <c r="AE22" s="35"/>
      <c r="AF22" s="5" t="s">
        <v>392</v>
      </c>
      <c r="AG22" s="5" t="s">
        <v>393</v>
      </c>
      <c r="AH22" s="5" t="s">
        <v>394</v>
      </c>
      <c r="AI22" s="55"/>
      <c r="AJ22" s="23"/>
    </row>
    <row r="23" s="15" customFormat="1" ht="121.5" spans="1:36">
      <c r="A23" s="9">
        <v>19</v>
      </c>
      <c r="B23" s="27" t="s">
        <v>622</v>
      </c>
      <c r="C23" s="27" t="s">
        <v>40</v>
      </c>
      <c r="D23" s="27" t="s">
        <v>41</v>
      </c>
      <c r="E23" s="27" t="s">
        <v>42</v>
      </c>
      <c r="F23" s="27" t="s">
        <v>388</v>
      </c>
      <c r="G23" s="27">
        <v>2020</v>
      </c>
      <c r="H23" s="27" t="s">
        <v>622</v>
      </c>
      <c r="I23" s="27" t="s">
        <v>623</v>
      </c>
      <c r="J23" s="27">
        <v>2020</v>
      </c>
      <c r="K23" s="27" t="s">
        <v>392</v>
      </c>
      <c r="L23" s="28" t="s">
        <v>46</v>
      </c>
      <c r="M23" s="9"/>
      <c r="N23" s="5"/>
      <c r="O23" s="35"/>
      <c r="P23" s="35"/>
      <c r="Q23" s="35">
        <v>9980</v>
      </c>
      <c r="R23" s="27">
        <v>0</v>
      </c>
      <c r="S23" s="27">
        <v>0</v>
      </c>
      <c r="T23" s="27">
        <v>0</v>
      </c>
      <c r="U23" s="27">
        <v>0</v>
      </c>
      <c r="V23" s="27">
        <v>0</v>
      </c>
      <c r="W23" s="27">
        <v>9980</v>
      </c>
      <c r="X23" s="27">
        <v>0</v>
      </c>
      <c r="Y23" s="27">
        <v>0</v>
      </c>
      <c r="Z23" s="35">
        <v>10778</v>
      </c>
      <c r="AA23" s="35" t="s">
        <v>47</v>
      </c>
      <c r="AB23" s="28" t="s">
        <v>612</v>
      </c>
      <c r="AC23" s="35" t="s">
        <v>613</v>
      </c>
      <c r="AD23" s="28" t="s">
        <v>614</v>
      </c>
      <c r="AE23" s="35"/>
      <c r="AF23" s="5" t="s">
        <v>392</v>
      </c>
      <c r="AG23" s="5" t="s">
        <v>393</v>
      </c>
      <c r="AH23" s="5" t="s">
        <v>394</v>
      </c>
      <c r="AI23" s="55"/>
      <c r="AJ23" s="23"/>
    </row>
    <row r="24" s="15" customFormat="1" ht="189" spans="1:36">
      <c r="A24" s="9">
        <v>20</v>
      </c>
      <c r="B24" s="27" t="s">
        <v>624</v>
      </c>
      <c r="C24" s="27" t="s">
        <v>40</v>
      </c>
      <c r="D24" s="27" t="s">
        <v>41</v>
      </c>
      <c r="E24" s="27" t="s">
        <v>42</v>
      </c>
      <c r="F24" s="27" t="s">
        <v>388</v>
      </c>
      <c r="G24" s="27">
        <v>2017</v>
      </c>
      <c r="H24" s="27" t="s">
        <v>624</v>
      </c>
      <c r="I24" s="27" t="s">
        <v>625</v>
      </c>
      <c r="J24" s="27">
        <v>2017</v>
      </c>
      <c r="K24" s="27" t="s">
        <v>602</v>
      </c>
      <c r="L24" s="28" t="s">
        <v>46</v>
      </c>
      <c r="M24" s="9"/>
      <c r="N24" s="5"/>
      <c r="O24" s="28"/>
      <c r="P24" s="35"/>
      <c r="Q24" s="28">
        <v>500000</v>
      </c>
      <c r="R24" s="28">
        <v>0</v>
      </c>
      <c r="S24" s="28">
        <v>500000</v>
      </c>
      <c r="T24" s="28">
        <v>0</v>
      </c>
      <c r="U24" s="28">
        <v>0</v>
      </c>
      <c r="V24" s="28">
        <v>0</v>
      </c>
      <c r="W24" s="28">
        <v>0</v>
      </c>
      <c r="X24" s="28">
        <v>0</v>
      </c>
      <c r="Y24" s="28">
        <v>0</v>
      </c>
      <c r="Z24" s="35">
        <v>620000</v>
      </c>
      <c r="AA24" s="35" t="s">
        <v>47</v>
      </c>
      <c r="AB24" s="28" t="s">
        <v>612</v>
      </c>
      <c r="AC24" s="35" t="s">
        <v>566</v>
      </c>
      <c r="AD24" s="45">
        <v>44926</v>
      </c>
      <c r="AE24" s="46">
        <v>0.08</v>
      </c>
      <c r="AF24" s="5" t="s">
        <v>392</v>
      </c>
      <c r="AG24" s="5" t="s">
        <v>393</v>
      </c>
      <c r="AH24" s="5" t="s">
        <v>394</v>
      </c>
      <c r="AI24" s="55"/>
      <c r="AJ24" s="23"/>
    </row>
    <row r="25" s="15" customFormat="1" ht="121.5" spans="1:36">
      <c r="A25" s="9">
        <v>21</v>
      </c>
      <c r="B25" s="22" t="s">
        <v>626</v>
      </c>
      <c r="C25" s="29" t="s">
        <v>40</v>
      </c>
      <c r="D25" s="29" t="s">
        <v>41</v>
      </c>
      <c r="E25" s="29" t="s">
        <v>42</v>
      </c>
      <c r="F25" s="29" t="s">
        <v>447</v>
      </c>
      <c r="G25" s="22">
        <v>2016</v>
      </c>
      <c r="H25" s="22" t="s">
        <v>626</v>
      </c>
      <c r="I25" s="22" t="s">
        <v>627</v>
      </c>
      <c r="J25" s="22">
        <v>2016</v>
      </c>
      <c r="K25" s="29" t="s">
        <v>628</v>
      </c>
      <c r="L25" s="22" t="s">
        <v>46</v>
      </c>
      <c r="M25" s="22"/>
      <c r="N25" s="22"/>
      <c r="O25" s="22"/>
      <c r="P25" s="22"/>
      <c r="Q25" s="22">
        <v>240000</v>
      </c>
      <c r="R25" s="22">
        <v>0</v>
      </c>
      <c r="S25" s="22">
        <v>0</v>
      </c>
      <c r="T25" s="22">
        <v>0</v>
      </c>
      <c r="U25" s="22">
        <v>0</v>
      </c>
      <c r="V25" s="22">
        <v>0</v>
      </c>
      <c r="W25" s="22">
        <v>240000</v>
      </c>
      <c r="X25" s="22">
        <v>0</v>
      </c>
      <c r="Y25" s="22">
        <v>0</v>
      </c>
      <c r="Z25" s="22">
        <f>Q25*(1-0.08*4)+49772.84</f>
        <v>212972.84</v>
      </c>
      <c r="AA25" s="22" t="s">
        <v>47</v>
      </c>
      <c r="AB25" s="22" t="s">
        <v>612</v>
      </c>
      <c r="AC25" s="22" t="s">
        <v>613</v>
      </c>
      <c r="AD25" s="22" t="s">
        <v>614</v>
      </c>
      <c r="AE25" s="22"/>
      <c r="AF25" s="22" t="s">
        <v>450</v>
      </c>
      <c r="AG25" s="22" t="s">
        <v>49</v>
      </c>
      <c r="AH25" s="22" t="s">
        <v>452</v>
      </c>
      <c r="AI25" s="56"/>
      <c r="AJ25" s="22"/>
    </row>
    <row r="26" s="15" customFormat="1" ht="121.5" spans="1:36">
      <c r="A26" s="9">
        <v>22</v>
      </c>
      <c r="B26" s="22" t="s">
        <v>629</v>
      </c>
      <c r="C26" s="29" t="s">
        <v>40</v>
      </c>
      <c r="D26" s="29" t="s">
        <v>41</v>
      </c>
      <c r="E26" s="29" t="s">
        <v>42</v>
      </c>
      <c r="F26" s="29" t="s">
        <v>447</v>
      </c>
      <c r="G26" s="22">
        <v>2017</v>
      </c>
      <c r="H26" s="22" t="s">
        <v>629</v>
      </c>
      <c r="I26" s="22" t="s">
        <v>630</v>
      </c>
      <c r="J26" s="22">
        <v>2017</v>
      </c>
      <c r="K26" s="29" t="s">
        <v>631</v>
      </c>
      <c r="L26" s="22" t="s">
        <v>46</v>
      </c>
      <c r="M26" s="22"/>
      <c r="N26" s="22"/>
      <c r="O26" s="22"/>
      <c r="P26" s="22"/>
      <c r="Q26" s="22">
        <v>300000</v>
      </c>
      <c r="R26" s="22">
        <v>0</v>
      </c>
      <c r="S26" s="22">
        <v>0</v>
      </c>
      <c r="T26" s="22">
        <v>0</v>
      </c>
      <c r="U26" s="22">
        <v>0</v>
      </c>
      <c r="V26" s="22">
        <v>0</v>
      </c>
      <c r="W26" s="22">
        <v>300000</v>
      </c>
      <c r="X26" s="22">
        <v>0</v>
      </c>
      <c r="Y26" s="22">
        <v>0</v>
      </c>
      <c r="Z26" s="22">
        <f>Q26*(1-0.08*4)+43645.16</f>
        <v>247645.16</v>
      </c>
      <c r="AA26" s="22" t="s">
        <v>47</v>
      </c>
      <c r="AB26" s="22" t="s">
        <v>612</v>
      </c>
      <c r="AC26" s="22" t="s">
        <v>613</v>
      </c>
      <c r="AD26" s="22" t="s">
        <v>614</v>
      </c>
      <c r="AE26" s="22"/>
      <c r="AF26" s="22" t="s">
        <v>450</v>
      </c>
      <c r="AG26" s="22" t="s">
        <v>49</v>
      </c>
      <c r="AH26" s="22" t="s">
        <v>452</v>
      </c>
      <c r="AI26" s="56"/>
      <c r="AJ26" s="22"/>
    </row>
    <row r="27" s="15" customFormat="1" ht="148.5" spans="1:36">
      <c r="A27" s="9">
        <v>23</v>
      </c>
      <c r="B27" s="22" t="s">
        <v>632</v>
      </c>
      <c r="C27" s="29" t="s">
        <v>40</v>
      </c>
      <c r="D27" s="29" t="s">
        <v>41</v>
      </c>
      <c r="E27" s="29" t="s">
        <v>42</v>
      </c>
      <c r="F27" s="29" t="s">
        <v>447</v>
      </c>
      <c r="G27" s="22">
        <v>2018</v>
      </c>
      <c r="H27" s="22" t="s">
        <v>632</v>
      </c>
      <c r="I27" s="22" t="s">
        <v>633</v>
      </c>
      <c r="J27" s="22">
        <v>2018</v>
      </c>
      <c r="K27" s="29" t="s">
        <v>631</v>
      </c>
      <c r="L27" s="22" t="s">
        <v>46</v>
      </c>
      <c r="M27" s="22"/>
      <c r="N27" s="22"/>
      <c r="O27" s="22"/>
      <c r="P27" s="22"/>
      <c r="Q27" s="22">
        <v>214460</v>
      </c>
      <c r="R27" s="22">
        <v>0</v>
      </c>
      <c r="S27" s="22">
        <v>0</v>
      </c>
      <c r="T27" s="22">
        <v>0</v>
      </c>
      <c r="U27" s="22">
        <v>0</v>
      </c>
      <c r="V27" s="22">
        <v>0</v>
      </c>
      <c r="W27" s="22">
        <v>214460</v>
      </c>
      <c r="X27" s="22">
        <v>0</v>
      </c>
      <c r="Y27" s="22">
        <v>0</v>
      </c>
      <c r="Z27" s="22">
        <f>Q27*(1-0.08*2)+188866.7812</f>
        <v>369013.1812</v>
      </c>
      <c r="AA27" s="22" t="s">
        <v>47</v>
      </c>
      <c r="AB27" s="22" t="s">
        <v>612</v>
      </c>
      <c r="AC27" s="22" t="s">
        <v>566</v>
      </c>
      <c r="AD27" s="22" t="s">
        <v>634</v>
      </c>
      <c r="AE27" s="22"/>
      <c r="AF27" s="22" t="s">
        <v>450</v>
      </c>
      <c r="AG27" s="22" t="s">
        <v>49</v>
      </c>
      <c r="AH27" s="22" t="s">
        <v>452</v>
      </c>
      <c r="AI27" s="56"/>
      <c r="AJ27" s="22"/>
    </row>
    <row r="28" s="15" customFormat="1" ht="189" spans="1:36">
      <c r="A28" s="9">
        <v>24</v>
      </c>
      <c r="B28" s="30" t="s">
        <v>635</v>
      </c>
      <c r="C28" s="29" t="s">
        <v>40</v>
      </c>
      <c r="D28" s="29" t="s">
        <v>41</v>
      </c>
      <c r="E28" s="29" t="s">
        <v>42</v>
      </c>
      <c r="F28" s="29" t="s">
        <v>447</v>
      </c>
      <c r="G28" s="22">
        <v>2017</v>
      </c>
      <c r="H28" s="22" t="s">
        <v>636</v>
      </c>
      <c r="I28" s="22" t="s">
        <v>637</v>
      </c>
      <c r="J28" s="22">
        <v>2017</v>
      </c>
      <c r="K28" s="29" t="s">
        <v>602</v>
      </c>
      <c r="L28" s="22" t="s">
        <v>46</v>
      </c>
      <c r="M28" s="22"/>
      <c r="N28" s="22"/>
      <c r="O28" s="22"/>
      <c r="P28" s="22"/>
      <c r="Q28" s="22">
        <v>650000</v>
      </c>
      <c r="R28" s="22">
        <v>0</v>
      </c>
      <c r="S28" s="22">
        <v>650000</v>
      </c>
      <c r="T28" s="22">
        <v>0</v>
      </c>
      <c r="U28" s="22">
        <v>0</v>
      </c>
      <c r="V28" s="22">
        <v>0</v>
      </c>
      <c r="W28" s="22">
        <v>0</v>
      </c>
      <c r="X28" s="22">
        <v>0</v>
      </c>
      <c r="Y28" s="22">
        <v>0</v>
      </c>
      <c r="Z28" s="22">
        <f>Q28+(Q28*8%*3)</f>
        <v>806000</v>
      </c>
      <c r="AA28" s="22" t="s">
        <v>47</v>
      </c>
      <c r="AB28" s="22" t="s">
        <v>612</v>
      </c>
      <c r="AC28" s="22" t="s">
        <v>566</v>
      </c>
      <c r="AD28" s="47" t="s">
        <v>638</v>
      </c>
      <c r="AE28" s="48">
        <v>0.08</v>
      </c>
      <c r="AF28" s="22" t="s">
        <v>450</v>
      </c>
      <c r="AG28" s="22" t="s">
        <v>49</v>
      </c>
      <c r="AH28" s="22" t="s">
        <v>452</v>
      </c>
      <c r="AI28" s="56"/>
      <c r="AJ28" s="22"/>
    </row>
    <row r="29" s="15" customFormat="1" ht="67.5" spans="1:36">
      <c r="A29" s="9">
        <v>25</v>
      </c>
      <c r="B29" s="22" t="s">
        <v>639</v>
      </c>
      <c r="C29" s="22" t="s">
        <v>640</v>
      </c>
      <c r="D29" s="22" t="s">
        <v>641</v>
      </c>
      <c r="E29" s="22" t="s">
        <v>642</v>
      </c>
      <c r="F29" s="22" t="s">
        <v>643</v>
      </c>
      <c r="G29" s="23">
        <v>2017</v>
      </c>
      <c r="H29" s="22" t="s">
        <v>644</v>
      </c>
      <c r="I29" s="22" t="s">
        <v>645</v>
      </c>
      <c r="J29" s="23">
        <v>2017</v>
      </c>
      <c r="K29" s="22" t="s">
        <v>499</v>
      </c>
      <c r="L29" s="22" t="s">
        <v>46</v>
      </c>
      <c r="M29" s="23"/>
      <c r="N29" s="23"/>
      <c r="O29" s="23"/>
      <c r="P29" s="23"/>
      <c r="Q29" s="23">
        <v>500000</v>
      </c>
      <c r="R29" s="23"/>
      <c r="S29" s="23">
        <v>500000</v>
      </c>
      <c r="T29" s="23"/>
      <c r="U29" s="23"/>
      <c r="V29" s="23"/>
      <c r="W29" s="23"/>
      <c r="X29" s="23"/>
      <c r="Y29" s="23"/>
      <c r="Z29" s="23">
        <v>500000</v>
      </c>
      <c r="AA29" s="23" t="s">
        <v>646</v>
      </c>
      <c r="AB29" s="22" t="s">
        <v>647</v>
      </c>
      <c r="AC29" s="23" t="s">
        <v>619</v>
      </c>
      <c r="AD29" s="22" t="s">
        <v>567</v>
      </c>
      <c r="AE29" s="39">
        <v>0.08</v>
      </c>
      <c r="AF29" s="29" t="s">
        <v>648</v>
      </c>
      <c r="AG29" s="29" t="s">
        <v>649</v>
      </c>
      <c r="AH29" s="29" t="s">
        <v>501</v>
      </c>
      <c r="AI29" s="57"/>
      <c r="AJ29" s="23"/>
    </row>
    <row r="30" s="15" customFormat="1" ht="40.5" spans="1:36">
      <c r="A30" s="9">
        <v>26</v>
      </c>
      <c r="B30" s="22" t="s">
        <v>650</v>
      </c>
      <c r="C30" s="22" t="s">
        <v>640</v>
      </c>
      <c r="D30" s="22" t="s">
        <v>641</v>
      </c>
      <c r="E30" s="22" t="s">
        <v>642</v>
      </c>
      <c r="F30" s="22" t="s">
        <v>643</v>
      </c>
      <c r="G30" s="23">
        <v>2018</v>
      </c>
      <c r="H30" s="22" t="s">
        <v>651</v>
      </c>
      <c r="I30" s="22" t="s">
        <v>645</v>
      </c>
      <c r="J30" s="23">
        <v>2018</v>
      </c>
      <c r="K30" s="22" t="s">
        <v>499</v>
      </c>
      <c r="L30" s="22" t="s">
        <v>46</v>
      </c>
      <c r="M30" s="23"/>
      <c r="N30" s="23"/>
      <c r="O30" s="23"/>
      <c r="P30" s="23"/>
      <c r="Q30" s="23">
        <v>347834</v>
      </c>
      <c r="R30" s="23"/>
      <c r="S30" s="23"/>
      <c r="T30" s="23"/>
      <c r="U30" s="23"/>
      <c r="V30" s="23"/>
      <c r="W30" s="23"/>
      <c r="X30" s="23">
        <v>347834</v>
      </c>
      <c r="Y30" s="23"/>
      <c r="Z30" s="23">
        <v>347834</v>
      </c>
      <c r="AA30" s="23" t="s">
        <v>646</v>
      </c>
      <c r="AB30" s="22" t="s">
        <v>647</v>
      </c>
      <c r="AC30" s="23"/>
      <c r="AD30" s="49" t="s">
        <v>652</v>
      </c>
      <c r="AE30" s="23"/>
      <c r="AF30" s="29" t="s">
        <v>648</v>
      </c>
      <c r="AG30" s="29" t="s">
        <v>649</v>
      </c>
      <c r="AH30" s="29" t="s">
        <v>501</v>
      </c>
      <c r="AI30" s="57"/>
      <c r="AJ30" s="23"/>
    </row>
    <row r="31" s="15" customFormat="1" ht="67.5" spans="1:36">
      <c r="A31" s="9">
        <v>27</v>
      </c>
      <c r="B31" s="22" t="s">
        <v>653</v>
      </c>
      <c r="C31" s="22" t="s">
        <v>640</v>
      </c>
      <c r="D31" s="22" t="s">
        <v>641</v>
      </c>
      <c r="E31" s="22" t="s">
        <v>642</v>
      </c>
      <c r="F31" s="22" t="s">
        <v>643</v>
      </c>
      <c r="G31" s="23">
        <v>2018</v>
      </c>
      <c r="H31" s="22" t="s">
        <v>654</v>
      </c>
      <c r="I31" s="22" t="s">
        <v>645</v>
      </c>
      <c r="J31" s="23">
        <v>2018</v>
      </c>
      <c r="K31" s="22" t="s">
        <v>499</v>
      </c>
      <c r="L31" s="22" t="s">
        <v>46</v>
      </c>
      <c r="M31" s="23"/>
      <c r="N31" s="23"/>
      <c r="O31" s="23"/>
      <c r="P31" s="23"/>
      <c r="Q31" s="23">
        <v>400000</v>
      </c>
      <c r="R31" s="23"/>
      <c r="S31" s="23">
        <v>400000</v>
      </c>
      <c r="T31" s="23"/>
      <c r="U31" s="23"/>
      <c r="V31" s="23"/>
      <c r="W31" s="23"/>
      <c r="X31" s="23"/>
      <c r="Y31" s="23"/>
      <c r="Z31" s="23">
        <v>400000</v>
      </c>
      <c r="AA31" s="23" t="s">
        <v>646</v>
      </c>
      <c r="AB31" s="22" t="s">
        <v>647</v>
      </c>
      <c r="AC31" s="23" t="s">
        <v>619</v>
      </c>
      <c r="AD31" s="22" t="s">
        <v>655</v>
      </c>
      <c r="AE31" s="50">
        <v>0.068</v>
      </c>
      <c r="AF31" s="29" t="s">
        <v>648</v>
      </c>
      <c r="AG31" s="29" t="s">
        <v>649</v>
      </c>
      <c r="AH31" s="29" t="s">
        <v>501</v>
      </c>
      <c r="AI31" s="57"/>
      <c r="AJ31" s="23"/>
    </row>
    <row r="32" s="15" customFormat="1" ht="40.5" spans="1:36">
      <c r="A32" s="9">
        <v>28</v>
      </c>
      <c r="B32" s="22" t="s">
        <v>656</v>
      </c>
      <c r="C32" s="22" t="s">
        <v>640</v>
      </c>
      <c r="D32" s="22" t="s">
        <v>641</v>
      </c>
      <c r="E32" s="22" t="s">
        <v>642</v>
      </c>
      <c r="F32" s="22" t="s">
        <v>643</v>
      </c>
      <c r="G32" s="23">
        <v>2018</v>
      </c>
      <c r="H32" s="22" t="s">
        <v>657</v>
      </c>
      <c r="I32" s="22" t="s">
        <v>645</v>
      </c>
      <c r="J32" s="23">
        <v>2018</v>
      </c>
      <c r="K32" s="22" t="s">
        <v>499</v>
      </c>
      <c r="L32" s="22" t="s">
        <v>41</v>
      </c>
      <c r="M32" s="23"/>
      <c r="N32" s="23"/>
      <c r="O32" s="23"/>
      <c r="P32" s="23"/>
      <c r="Q32" s="23">
        <v>783000</v>
      </c>
      <c r="R32" s="23"/>
      <c r="S32" s="23">
        <v>783000</v>
      </c>
      <c r="T32" s="23"/>
      <c r="U32" s="23"/>
      <c r="V32" s="23"/>
      <c r="W32" s="23"/>
      <c r="X32" s="23"/>
      <c r="Y32" s="23"/>
      <c r="Z32" s="23">
        <v>783000</v>
      </c>
      <c r="AA32" s="23" t="s">
        <v>646</v>
      </c>
      <c r="AB32" s="22" t="s">
        <v>647</v>
      </c>
      <c r="AC32" s="23"/>
      <c r="AD32" s="22"/>
      <c r="AE32" s="50">
        <v>0.068</v>
      </c>
      <c r="AF32" s="29" t="s">
        <v>648</v>
      </c>
      <c r="AG32" s="29" t="s">
        <v>649</v>
      </c>
      <c r="AH32" s="29" t="s">
        <v>501</v>
      </c>
      <c r="AI32" s="57"/>
      <c r="AJ32" s="23"/>
    </row>
    <row r="33" s="15" customFormat="1" ht="40.5" spans="1:36">
      <c r="A33" s="9">
        <v>29</v>
      </c>
      <c r="B33" s="22" t="s">
        <v>658</v>
      </c>
      <c r="C33" s="22" t="s">
        <v>640</v>
      </c>
      <c r="D33" s="22" t="s">
        <v>641</v>
      </c>
      <c r="E33" s="22" t="s">
        <v>642</v>
      </c>
      <c r="F33" s="22" t="s">
        <v>643</v>
      </c>
      <c r="G33" s="23">
        <v>2019</v>
      </c>
      <c r="H33" s="22" t="s">
        <v>659</v>
      </c>
      <c r="I33" s="22" t="s">
        <v>645</v>
      </c>
      <c r="J33" s="23">
        <v>2019</v>
      </c>
      <c r="K33" s="22" t="s">
        <v>499</v>
      </c>
      <c r="L33" s="22" t="s">
        <v>46</v>
      </c>
      <c r="M33" s="23"/>
      <c r="N33" s="23"/>
      <c r="O33" s="23"/>
      <c r="P33" s="23"/>
      <c r="Q33" s="23">
        <v>250000</v>
      </c>
      <c r="R33" s="23"/>
      <c r="S33" s="23">
        <v>190000</v>
      </c>
      <c r="T33" s="23"/>
      <c r="U33" s="23"/>
      <c r="V33" s="23"/>
      <c r="W33" s="23">
        <v>60000</v>
      </c>
      <c r="X33" s="23"/>
      <c r="Y33" s="23"/>
      <c r="Z33" s="23">
        <v>250000</v>
      </c>
      <c r="AA33" s="23" t="s">
        <v>646</v>
      </c>
      <c r="AB33" s="22" t="s">
        <v>647</v>
      </c>
      <c r="AC33" s="23" t="s">
        <v>619</v>
      </c>
      <c r="AD33" s="49" t="s">
        <v>660</v>
      </c>
      <c r="AE33" s="50">
        <v>0.068</v>
      </c>
      <c r="AF33" s="29" t="s">
        <v>648</v>
      </c>
      <c r="AG33" s="29" t="s">
        <v>649</v>
      </c>
      <c r="AH33" s="29" t="s">
        <v>501</v>
      </c>
      <c r="AI33" s="57"/>
      <c r="AJ33" s="23"/>
    </row>
    <row r="34" s="15" customFormat="1" ht="40.5" spans="1:36">
      <c r="A34" s="9">
        <v>30</v>
      </c>
      <c r="B34" s="22" t="s">
        <v>661</v>
      </c>
      <c r="C34" s="22" t="s">
        <v>640</v>
      </c>
      <c r="D34" s="22" t="s">
        <v>641</v>
      </c>
      <c r="E34" s="22" t="s">
        <v>642</v>
      </c>
      <c r="F34" s="22" t="s">
        <v>643</v>
      </c>
      <c r="G34" s="23">
        <v>2019</v>
      </c>
      <c r="H34" s="22" t="s">
        <v>662</v>
      </c>
      <c r="I34" s="22" t="s">
        <v>645</v>
      </c>
      <c r="J34" s="23">
        <v>2019</v>
      </c>
      <c r="K34" s="22" t="s">
        <v>499</v>
      </c>
      <c r="L34" s="22" t="s">
        <v>46</v>
      </c>
      <c r="M34" s="23"/>
      <c r="N34" s="23"/>
      <c r="O34" s="23"/>
      <c r="P34" s="23"/>
      <c r="Q34" s="23">
        <v>403500</v>
      </c>
      <c r="R34" s="23"/>
      <c r="S34" s="23">
        <v>403500</v>
      </c>
      <c r="T34" s="23"/>
      <c r="U34" s="23"/>
      <c r="V34" s="23"/>
      <c r="W34" s="23"/>
      <c r="X34" s="23"/>
      <c r="Y34" s="23"/>
      <c r="Z34" s="23">
        <v>403500</v>
      </c>
      <c r="AA34" s="23" t="s">
        <v>646</v>
      </c>
      <c r="AB34" s="22" t="s">
        <v>647</v>
      </c>
      <c r="AC34" s="23" t="s">
        <v>619</v>
      </c>
      <c r="AD34" s="22" t="s">
        <v>663</v>
      </c>
      <c r="AE34" s="50">
        <v>0.068</v>
      </c>
      <c r="AF34" s="29" t="s">
        <v>648</v>
      </c>
      <c r="AG34" s="29" t="s">
        <v>649</v>
      </c>
      <c r="AH34" s="29" t="s">
        <v>501</v>
      </c>
      <c r="AI34" s="57"/>
      <c r="AJ34" s="23"/>
    </row>
    <row r="35" s="15" customFormat="1" ht="54" spans="1:36">
      <c r="A35" s="9">
        <v>31</v>
      </c>
      <c r="B35" s="22" t="s">
        <v>664</v>
      </c>
      <c r="C35" s="22" t="s">
        <v>640</v>
      </c>
      <c r="D35" s="22" t="s">
        <v>641</v>
      </c>
      <c r="E35" s="22" t="s">
        <v>642</v>
      </c>
      <c r="F35" s="22" t="s">
        <v>643</v>
      </c>
      <c r="G35" s="23">
        <v>2020</v>
      </c>
      <c r="H35" s="22" t="s">
        <v>664</v>
      </c>
      <c r="I35" s="22" t="s">
        <v>645</v>
      </c>
      <c r="J35" s="23">
        <v>2019</v>
      </c>
      <c r="K35" s="22" t="s">
        <v>499</v>
      </c>
      <c r="L35" s="22" t="s">
        <v>46</v>
      </c>
      <c r="M35" s="23"/>
      <c r="N35" s="23"/>
      <c r="O35" s="23"/>
      <c r="P35" s="23"/>
      <c r="Q35" s="23">
        <v>150000</v>
      </c>
      <c r="R35" s="23"/>
      <c r="S35" s="23"/>
      <c r="T35" s="23"/>
      <c r="U35" s="23"/>
      <c r="V35" s="23"/>
      <c r="W35" s="23">
        <v>150000</v>
      </c>
      <c r="X35" s="23"/>
      <c r="Y35" s="23"/>
      <c r="Z35" s="23">
        <v>150000</v>
      </c>
      <c r="AA35" s="23" t="s">
        <v>646</v>
      </c>
      <c r="AB35" s="22" t="s">
        <v>647</v>
      </c>
      <c r="AC35" s="23" t="s">
        <v>619</v>
      </c>
      <c r="AD35" s="22" t="s">
        <v>665</v>
      </c>
      <c r="AE35" s="50">
        <v>0.07</v>
      </c>
      <c r="AF35" s="29" t="s">
        <v>648</v>
      </c>
      <c r="AG35" s="29" t="s">
        <v>649</v>
      </c>
      <c r="AH35" s="29" t="s">
        <v>501</v>
      </c>
      <c r="AI35" s="57"/>
      <c r="AJ35" s="23"/>
    </row>
    <row r="36" s="15" customFormat="1" ht="40.5" spans="1:36">
      <c r="A36" s="9">
        <v>32</v>
      </c>
      <c r="B36" s="22" t="s">
        <v>661</v>
      </c>
      <c r="C36" s="22" t="s">
        <v>640</v>
      </c>
      <c r="D36" s="22" t="s">
        <v>641</v>
      </c>
      <c r="E36" s="22" t="s">
        <v>642</v>
      </c>
      <c r="F36" s="22" t="s">
        <v>643</v>
      </c>
      <c r="G36" s="23">
        <v>2020</v>
      </c>
      <c r="H36" s="22" t="s">
        <v>662</v>
      </c>
      <c r="I36" s="22" t="s">
        <v>645</v>
      </c>
      <c r="J36" s="23">
        <v>2020</v>
      </c>
      <c r="K36" s="22" t="s">
        <v>499</v>
      </c>
      <c r="L36" s="22" t="s">
        <v>46</v>
      </c>
      <c r="M36" s="23"/>
      <c r="N36" s="23"/>
      <c r="O36" s="23"/>
      <c r="P36" s="23"/>
      <c r="Q36" s="23">
        <v>100000</v>
      </c>
      <c r="R36" s="23"/>
      <c r="S36" s="23">
        <v>100000</v>
      </c>
      <c r="T36" s="23"/>
      <c r="U36" s="23"/>
      <c r="V36" s="23"/>
      <c r="W36" s="23"/>
      <c r="X36" s="23"/>
      <c r="Y36" s="23"/>
      <c r="Z36" s="23">
        <v>100000</v>
      </c>
      <c r="AA36" s="23" t="s">
        <v>646</v>
      </c>
      <c r="AB36" s="22" t="s">
        <v>647</v>
      </c>
      <c r="AC36" s="23" t="s">
        <v>619</v>
      </c>
      <c r="AD36" s="22">
        <v>2021.924</v>
      </c>
      <c r="AE36" s="50">
        <v>0.068</v>
      </c>
      <c r="AF36" s="29" t="s">
        <v>648</v>
      </c>
      <c r="AG36" s="29" t="s">
        <v>649</v>
      </c>
      <c r="AH36" s="29" t="s">
        <v>501</v>
      </c>
      <c r="AI36" s="57"/>
      <c r="AJ36" s="23"/>
    </row>
    <row r="37" s="15" customFormat="1" ht="13.5" spans="1:36">
      <c r="A37" s="9"/>
      <c r="B37" s="22"/>
      <c r="C37" s="22"/>
      <c r="D37" s="22"/>
      <c r="E37" s="22"/>
      <c r="F37" s="22"/>
      <c r="G37" s="23"/>
      <c r="H37" s="22"/>
      <c r="I37" s="22"/>
      <c r="J37" s="23"/>
      <c r="K37" s="23"/>
      <c r="L37" s="22"/>
      <c r="M37" s="23"/>
      <c r="N37" s="23"/>
      <c r="O37" s="23"/>
      <c r="P37" s="23"/>
      <c r="Q37" s="23">
        <f>SUM(Q5:Q36)</f>
        <v>22124224</v>
      </c>
      <c r="R37" s="23">
        <f t="shared" ref="R37:Z37" si="0">SUM(R5:R36)</f>
        <v>0</v>
      </c>
      <c r="S37" s="23">
        <f t="shared" si="0"/>
        <v>16365166</v>
      </c>
      <c r="T37" s="23">
        <f t="shared" si="0"/>
        <v>1086000</v>
      </c>
      <c r="U37" s="23">
        <f t="shared" si="0"/>
        <v>750000</v>
      </c>
      <c r="V37" s="23">
        <f t="shared" si="0"/>
        <v>0</v>
      </c>
      <c r="W37" s="23">
        <f t="shared" si="0"/>
        <v>3525224</v>
      </c>
      <c r="X37" s="23">
        <f t="shared" si="0"/>
        <v>397834</v>
      </c>
      <c r="Y37" s="23">
        <f t="shared" si="0"/>
        <v>0</v>
      </c>
      <c r="Z37" s="23">
        <f t="shared" si="0"/>
        <v>23878027.4412</v>
      </c>
      <c r="AA37" s="23"/>
      <c r="AB37" s="22"/>
      <c r="AC37" s="23"/>
      <c r="AD37" s="22"/>
      <c r="AE37" s="50"/>
      <c r="AF37" s="29"/>
      <c r="AG37" s="29"/>
      <c r="AH37" s="29"/>
      <c r="AI37" s="57"/>
      <c r="AJ37" s="23"/>
    </row>
    <row r="38" spans="1:36">
      <c r="A38" s="8" t="s">
        <v>666</v>
      </c>
      <c r="B38" s="31"/>
      <c r="C38" s="31"/>
      <c r="D38" s="31"/>
      <c r="E38" s="31"/>
      <c r="F38" s="31"/>
      <c r="G38" s="8"/>
      <c r="H38" s="8"/>
      <c r="I38" s="8"/>
      <c r="J38" s="8"/>
      <c r="K38" s="8"/>
      <c r="L38" s="31"/>
      <c r="M38" s="8"/>
      <c r="N38" s="8"/>
      <c r="O38" s="8"/>
      <c r="P38" s="8"/>
      <c r="Q38" s="8"/>
      <c r="R38" s="8"/>
      <c r="S38" s="8"/>
      <c r="T38" s="8"/>
      <c r="U38" s="8"/>
      <c r="V38" s="8"/>
      <c r="W38" s="8"/>
      <c r="X38" s="8"/>
      <c r="Y38" s="8"/>
      <c r="Z38" s="8"/>
      <c r="AA38" s="8"/>
      <c r="AB38" s="31"/>
      <c r="AC38" s="8"/>
      <c r="AD38" s="31"/>
      <c r="AE38" s="8"/>
      <c r="AF38" s="8"/>
      <c r="AG38" s="31"/>
      <c r="AH38" s="31"/>
      <c r="AI38" s="58"/>
      <c r="AJ38" s="8"/>
    </row>
  </sheetData>
  <mergeCells count="9">
    <mergeCell ref="A1:AJ1"/>
    <mergeCell ref="A2:AJ2"/>
    <mergeCell ref="B3:L3"/>
    <mergeCell ref="M3:P3"/>
    <mergeCell ref="Q3:Y3"/>
    <mergeCell ref="AA3:AB3"/>
    <mergeCell ref="AC3:AE3"/>
    <mergeCell ref="AF3:AI3"/>
    <mergeCell ref="A38:AJ38"/>
  </mergeCells>
  <dataValidations count="4">
    <dataValidation allowBlank="1" showInputMessage="1" showErrorMessage="1" promptTitle="温馨提示" prompt="自动合计，请输入资金构成&#10;" sqref="Q19:Q20"/>
    <dataValidation allowBlank="1" showInputMessage="1" showErrorMessage="1" promptTitle="温馨提示" prompt="请注意名称统一，填全称，请勿简写" sqref="B15 H15 B16 H16 B17 H17 B18 H18"/>
    <dataValidation type="whole" operator="between" showInputMessage="1" showErrorMessage="1" promptTitle="温馨提示" prompt="年度范围2014-2021" sqref="G19:G24 J19:J24">
      <formula1>2014</formula1>
      <formula2>2021</formula2>
    </dataValidation>
    <dataValidation type="decimal" operator="between" allowBlank="1" showInputMessage="1" showErrorMessage="1" promptTitle="温馨提示" prompt="单位元，保留两位小数" sqref="Q24 T19:Y21 R22:Y24 R19:S20">
      <formula1>0</formula1>
      <formula2>1000000000</formula2>
    </dataValidation>
  </dataValidations>
  <pageMargins left="0.196527777777778" right="0.275" top="0.472222222222222" bottom="0.275" header="0.314583333333333" footer="0.236111111111111"/>
  <pageSetup paperSize="9" scale="5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5"/>
  <sheetViews>
    <sheetView zoomScale="87" zoomScaleNormal="87" topLeftCell="A7" workbookViewId="0">
      <selection activeCell="H19" sqref="H19"/>
    </sheetView>
  </sheetViews>
  <sheetFormatPr defaultColWidth="9" defaultRowHeight="18.75"/>
  <cols>
    <col min="1" max="1" width="5.6" style="2" customWidth="1"/>
    <col min="2" max="2" width="19.025" style="2" customWidth="1"/>
    <col min="3" max="6" width="3.325" style="2" customWidth="1"/>
    <col min="7" max="7" width="7.15" style="2" customWidth="1"/>
    <col min="8" max="8" width="19.6583333333333" style="2" customWidth="1"/>
    <col min="9" max="9" width="19.5333333333333" style="2" customWidth="1"/>
    <col min="10" max="12" width="9" style="2"/>
    <col min="13" max="16" width="3.69166666666667" style="2" customWidth="1"/>
    <col min="17" max="17" width="11.775" style="2"/>
    <col min="18" max="22" width="4.21666666666667" style="2" customWidth="1"/>
    <col min="23" max="23" width="11.775" style="2"/>
    <col min="24" max="25" width="6" style="2" customWidth="1"/>
    <col min="26" max="26" width="12.6416666666667" style="2" customWidth="1"/>
    <col min="27" max="28" width="9" style="2"/>
    <col min="29" max="31" width="6.38333333333333" style="2" customWidth="1"/>
    <col min="32" max="34" width="7.18333333333333" style="2" customWidth="1"/>
    <col min="35" max="35" width="7.61666666666667" style="2" customWidth="1"/>
    <col min="36" max="16384" width="9" style="2"/>
  </cols>
  <sheetData>
    <row r="1" spans="1:36">
      <c r="A1" s="3" t="s">
        <v>667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1" customFormat="1" ht="13.5" spans="1:36">
      <c r="A2" s="4" t="s">
        <v>668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s="1" customFormat="1" ht="13.5" spans="1:36">
      <c r="A3" s="5" t="s">
        <v>2</v>
      </c>
      <c r="B3" s="5"/>
      <c r="C3" s="5"/>
      <c r="D3" s="5"/>
      <c r="E3" s="5"/>
      <c r="F3" s="5"/>
      <c r="G3" s="5"/>
      <c r="H3" s="5"/>
      <c r="I3" s="5"/>
      <c r="J3" s="5"/>
      <c r="K3" s="5"/>
      <c r="L3" s="5"/>
      <c r="M3" s="5" t="s">
        <v>3</v>
      </c>
      <c r="N3" s="5"/>
      <c r="O3" s="5"/>
      <c r="P3" s="5"/>
      <c r="Q3" s="5" t="s">
        <v>4</v>
      </c>
      <c r="R3" s="5"/>
      <c r="S3" s="5"/>
      <c r="T3" s="5"/>
      <c r="U3" s="5"/>
      <c r="V3" s="5"/>
      <c r="W3" s="5"/>
      <c r="X3" s="5"/>
      <c r="Y3" s="5"/>
      <c r="Z3" s="10"/>
      <c r="AA3" s="11" t="s">
        <v>5</v>
      </c>
      <c r="AB3" s="11"/>
      <c r="AC3" s="9" t="s">
        <v>555</v>
      </c>
      <c r="AD3" s="9"/>
      <c r="AE3" s="9"/>
      <c r="AF3" s="5" t="s">
        <v>6</v>
      </c>
      <c r="AG3" s="5"/>
      <c r="AH3" s="5"/>
      <c r="AI3" s="5"/>
      <c r="AJ3" s="10"/>
    </row>
    <row r="4" s="1" customFormat="1" ht="81" spans="1:36">
      <c r="A4" s="5" t="s">
        <v>7</v>
      </c>
      <c r="B4" s="5" t="s">
        <v>8</v>
      </c>
      <c r="C4" s="5" t="s">
        <v>9</v>
      </c>
      <c r="D4" s="5" t="s">
        <v>10</v>
      </c>
      <c r="E4" s="5" t="s">
        <v>11</v>
      </c>
      <c r="F4" s="5" t="s">
        <v>12</v>
      </c>
      <c r="G4" s="5" t="s">
        <v>13</v>
      </c>
      <c r="H4" s="5" t="s">
        <v>14</v>
      </c>
      <c r="I4" s="5" t="s">
        <v>15</v>
      </c>
      <c r="J4" s="5" t="s">
        <v>16</v>
      </c>
      <c r="K4" s="5" t="s">
        <v>17</v>
      </c>
      <c r="L4" s="5" t="s">
        <v>18</v>
      </c>
      <c r="M4" s="5" t="s">
        <v>19</v>
      </c>
      <c r="N4" s="5" t="s">
        <v>20</v>
      </c>
      <c r="O4" s="5" t="s">
        <v>21</v>
      </c>
      <c r="P4" s="5" t="s">
        <v>556</v>
      </c>
      <c r="Q4" s="5" t="s">
        <v>22</v>
      </c>
      <c r="R4" s="9" t="s">
        <v>23</v>
      </c>
      <c r="S4" s="9" t="s">
        <v>24</v>
      </c>
      <c r="T4" s="9" t="s">
        <v>25</v>
      </c>
      <c r="U4" s="9" t="s">
        <v>26</v>
      </c>
      <c r="V4" s="9" t="s">
        <v>27</v>
      </c>
      <c r="W4" s="9" t="s">
        <v>28</v>
      </c>
      <c r="X4" s="9" t="s">
        <v>29</v>
      </c>
      <c r="Y4" s="9" t="s">
        <v>30</v>
      </c>
      <c r="Z4" s="9" t="s">
        <v>31</v>
      </c>
      <c r="AA4" s="9" t="s">
        <v>32</v>
      </c>
      <c r="AB4" s="9" t="s">
        <v>33</v>
      </c>
      <c r="AC4" s="9" t="s">
        <v>559</v>
      </c>
      <c r="AD4" s="9" t="s">
        <v>560</v>
      </c>
      <c r="AE4" s="9" t="s">
        <v>561</v>
      </c>
      <c r="AF4" s="5" t="s">
        <v>34</v>
      </c>
      <c r="AG4" s="5" t="s">
        <v>35</v>
      </c>
      <c r="AH4" s="5" t="s">
        <v>36</v>
      </c>
      <c r="AI4" s="5" t="s">
        <v>37</v>
      </c>
      <c r="AJ4" s="5" t="s">
        <v>38</v>
      </c>
    </row>
    <row r="5" s="1" customFormat="1" ht="54" spans="1:36">
      <c r="A5" s="5">
        <v>1</v>
      </c>
      <c r="B5" s="6" t="s">
        <v>669</v>
      </c>
      <c r="C5" s="6" t="s">
        <v>40</v>
      </c>
      <c r="D5" s="6" t="s">
        <v>41</v>
      </c>
      <c r="E5" s="6" t="s">
        <v>42</v>
      </c>
      <c r="F5" s="6" t="s">
        <v>388</v>
      </c>
      <c r="G5" s="6">
        <v>2018</v>
      </c>
      <c r="H5" s="6" t="s">
        <v>669</v>
      </c>
      <c r="I5" s="6" t="s">
        <v>670</v>
      </c>
      <c r="J5" s="6">
        <v>2018</v>
      </c>
      <c r="K5" s="6" t="s">
        <v>392</v>
      </c>
      <c r="L5" s="6" t="s">
        <v>46</v>
      </c>
      <c r="M5" s="6"/>
      <c r="N5" s="6"/>
      <c r="O5" s="6"/>
      <c r="P5" s="6"/>
      <c r="Q5" s="6">
        <v>99916.21</v>
      </c>
      <c r="R5" s="6">
        <v>0</v>
      </c>
      <c r="S5" s="6">
        <v>0</v>
      </c>
      <c r="T5" s="6">
        <v>0</v>
      </c>
      <c r="U5" s="6">
        <v>0</v>
      </c>
      <c r="V5" s="6">
        <v>0</v>
      </c>
      <c r="W5" s="6">
        <v>99916.21</v>
      </c>
      <c r="X5" s="6">
        <v>0</v>
      </c>
      <c r="Y5" s="6">
        <v>0</v>
      </c>
      <c r="Z5" s="6">
        <f>Q5*(1-0.08*2)</f>
        <v>83929.6164</v>
      </c>
      <c r="AA5" s="6" t="s">
        <v>671</v>
      </c>
      <c r="AB5" s="6" t="s">
        <v>672</v>
      </c>
      <c r="AC5" s="12" t="s">
        <v>673</v>
      </c>
      <c r="AD5" s="12" t="s">
        <v>673</v>
      </c>
      <c r="AE5" s="12"/>
      <c r="AF5" s="6" t="s">
        <v>388</v>
      </c>
      <c r="AG5" s="6" t="s">
        <v>674</v>
      </c>
      <c r="AH5" s="6" t="s">
        <v>675</v>
      </c>
      <c r="AI5" s="5"/>
      <c r="AJ5" s="5"/>
    </row>
    <row r="6" s="1" customFormat="1" ht="67.5" spans="1:36">
      <c r="A6" s="5">
        <v>2</v>
      </c>
      <c r="B6" s="6" t="s">
        <v>676</v>
      </c>
      <c r="C6" s="6" t="s">
        <v>40</v>
      </c>
      <c r="D6" s="6" t="s">
        <v>41</v>
      </c>
      <c r="E6" s="6" t="s">
        <v>42</v>
      </c>
      <c r="F6" s="6" t="s">
        <v>388</v>
      </c>
      <c r="G6" s="6">
        <v>2017</v>
      </c>
      <c r="H6" s="6" t="s">
        <v>676</v>
      </c>
      <c r="I6" s="6" t="s">
        <v>677</v>
      </c>
      <c r="J6" s="6">
        <v>2017</v>
      </c>
      <c r="K6" s="6" t="s">
        <v>392</v>
      </c>
      <c r="L6" s="6" t="s">
        <v>46</v>
      </c>
      <c r="M6" s="6"/>
      <c r="N6" s="6"/>
      <c r="O6" s="6"/>
      <c r="P6" s="6"/>
      <c r="Q6" s="6">
        <v>55000</v>
      </c>
      <c r="R6" s="6">
        <v>0</v>
      </c>
      <c r="S6" s="6">
        <v>0</v>
      </c>
      <c r="T6" s="6">
        <v>0</v>
      </c>
      <c r="U6" s="6">
        <v>0</v>
      </c>
      <c r="V6" s="6">
        <v>0</v>
      </c>
      <c r="W6" s="6">
        <v>55000</v>
      </c>
      <c r="X6" s="6">
        <v>0</v>
      </c>
      <c r="Y6" s="6">
        <v>0</v>
      </c>
      <c r="Z6" s="6">
        <f>Q6*(1-0.08*3)</f>
        <v>41800</v>
      </c>
      <c r="AA6" s="6" t="s">
        <v>671</v>
      </c>
      <c r="AB6" s="6" t="s">
        <v>672</v>
      </c>
      <c r="AC6" s="12" t="s">
        <v>673</v>
      </c>
      <c r="AD6" s="12" t="s">
        <v>673</v>
      </c>
      <c r="AE6" s="12"/>
      <c r="AF6" s="6" t="s">
        <v>388</v>
      </c>
      <c r="AG6" s="6" t="s">
        <v>674</v>
      </c>
      <c r="AH6" s="6" t="s">
        <v>678</v>
      </c>
      <c r="AI6" s="5"/>
      <c r="AJ6" s="5"/>
    </row>
    <row r="7" s="1" customFormat="1" ht="54" spans="1:36">
      <c r="A7" s="5">
        <v>3</v>
      </c>
      <c r="B7" s="6" t="s">
        <v>679</v>
      </c>
      <c r="C7" s="6" t="s">
        <v>40</v>
      </c>
      <c r="D7" s="6" t="s">
        <v>41</v>
      </c>
      <c r="E7" s="6" t="s">
        <v>42</v>
      </c>
      <c r="F7" s="6" t="s">
        <v>388</v>
      </c>
      <c r="G7" s="6">
        <v>2019</v>
      </c>
      <c r="H7" s="6" t="s">
        <v>679</v>
      </c>
      <c r="I7" s="6" t="s">
        <v>680</v>
      </c>
      <c r="J7" s="6">
        <v>2019</v>
      </c>
      <c r="K7" s="6" t="s">
        <v>392</v>
      </c>
      <c r="L7" s="6" t="s">
        <v>46</v>
      </c>
      <c r="M7" s="6"/>
      <c r="N7" s="6"/>
      <c r="O7" s="6"/>
      <c r="P7" s="6"/>
      <c r="Q7" s="6">
        <v>24039.5</v>
      </c>
      <c r="R7" s="6">
        <v>0</v>
      </c>
      <c r="S7" s="6">
        <v>0</v>
      </c>
      <c r="T7" s="6">
        <v>0</v>
      </c>
      <c r="U7" s="6">
        <v>0</v>
      </c>
      <c r="V7" s="6">
        <v>0</v>
      </c>
      <c r="W7" s="6">
        <v>24039.5</v>
      </c>
      <c r="X7" s="6">
        <v>0</v>
      </c>
      <c r="Y7" s="6">
        <v>0</v>
      </c>
      <c r="Z7" s="6">
        <f>Q7*(1-0.08*1)</f>
        <v>22116.34</v>
      </c>
      <c r="AA7" s="6" t="s">
        <v>671</v>
      </c>
      <c r="AB7" s="6" t="s">
        <v>672</v>
      </c>
      <c r="AC7" s="12" t="s">
        <v>673</v>
      </c>
      <c r="AD7" s="12" t="s">
        <v>673</v>
      </c>
      <c r="AE7" s="12"/>
      <c r="AF7" s="6" t="s">
        <v>388</v>
      </c>
      <c r="AG7" s="6" t="s">
        <v>674</v>
      </c>
      <c r="AH7" s="6" t="s">
        <v>681</v>
      </c>
      <c r="AI7" s="5"/>
      <c r="AJ7" s="5"/>
    </row>
    <row r="8" s="1" customFormat="1" ht="54" spans="1:36">
      <c r="A8" s="5">
        <v>4</v>
      </c>
      <c r="B8" s="6" t="s">
        <v>682</v>
      </c>
      <c r="C8" s="6" t="s">
        <v>40</v>
      </c>
      <c r="D8" s="6" t="s">
        <v>41</v>
      </c>
      <c r="E8" s="6" t="s">
        <v>42</v>
      </c>
      <c r="F8" s="6" t="s">
        <v>388</v>
      </c>
      <c r="G8" s="6">
        <v>2020</v>
      </c>
      <c r="H8" s="6" t="s">
        <v>682</v>
      </c>
      <c r="I8" s="6" t="s">
        <v>683</v>
      </c>
      <c r="J8" s="6">
        <v>2020</v>
      </c>
      <c r="K8" s="6" t="s">
        <v>392</v>
      </c>
      <c r="L8" s="6" t="s">
        <v>46</v>
      </c>
      <c r="M8" s="6"/>
      <c r="N8" s="6"/>
      <c r="O8" s="6"/>
      <c r="P8" s="6"/>
      <c r="Q8" s="6">
        <v>22881</v>
      </c>
      <c r="R8" s="6">
        <v>0</v>
      </c>
      <c r="S8" s="6">
        <v>0</v>
      </c>
      <c r="T8" s="6">
        <v>0</v>
      </c>
      <c r="U8" s="6">
        <v>0</v>
      </c>
      <c r="V8" s="6">
        <v>0</v>
      </c>
      <c r="W8" s="6">
        <v>22881</v>
      </c>
      <c r="X8" s="6">
        <v>0</v>
      </c>
      <c r="Y8" s="6">
        <v>0</v>
      </c>
      <c r="Z8" s="6">
        <v>22881</v>
      </c>
      <c r="AA8" s="6" t="s">
        <v>671</v>
      </c>
      <c r="AB8" s="6" t="s">
        <v>672</v>
      </c>
      <c r="AC8" s="12" t="s">
        <v>673</v>
      </c>
      <c r="AD8" s="12" t="s">
        <v>673</v>
      </c>
      <c r="AE8" s="12"/>
      <c r="AF8" s="6" t="s">
        <v>388</v>
      </c>
      <c r="AG8" s="6" t="s">
        <v>674</v>
      </c>
      <c r="AH8" s="6" t="s">
        <v>684</v>
      </c>
      <c r="AI8" s="5"/>
      <c r="AJ8" s="5"/>
    </row>
    <row r="9" s="1" customFormat="1" ht="54" spans="1:36">
      <c r="A9" s="5">
        <v>5</v>
      </c>
      <c r="B9" s="7" t="s">
        <v>685</v>
      </c>
      <c r="C9" s="7" t="s">
        <v>40</v>
      </c>
      <c r="D9" s="7" t="s">
        <v>41</v>
      </c>
      <c r="E9" s="7" t="s">
        <v>42</v>
      </c>
      <c r="F9" s="7" t="s">
        <v>447</v>
      </c>
      <c r="G9" s="7">
        <v>2018</v>
      </c>
      <c r="H9" s="7" t="s">
        <v>685</v>
      </c>
      <c r="I9" s="7" t="s">
        <v>686</v>
      </c>
      <c r="J9" s="7">
        <v>2018</v>
      </c>
      <c r="K9" s="7" t="s">
        <v>449</v>
      </c>
      <c r="L9" s="7" t="s">
        <v>46</v>
      </c>
      <c r="M9" s="7"/>
      <c r="N9" s="7"/>
      <c r="O9" s="7"/>
      <c r="P9" s="7"/>
      <c r="Q9" s="7">
        <v>9880</v>
      </c>
      <c r="R9" s="7">
        <v>0</v>
      </c>
      <c r="S9" s="7">
        <v>0</v>
      </c>
      <c r="T9" s="7">
        <v>0</v>
      </c>
      <c r="U9" s="7">
        <v>0</v>
      </c>
      <c r="V9" s="7">
        <v>0</v>
      </c>
      <c r="W9" s="7">
        <v>9880</v>
      </c>
      <c r="X9" s="7">
        <v>0</v>
      </c>
      <c r="Y9" s="7">
        <v>0</v>
      </c>
      <c r="Z9" s="7">
        <f>Q9*((20-2)/20)</f>
        <v>8892</v>
      </c>
      <c r="AA9" s="7" t="s">
        <v>671</v>
      </c>
      <c r="AB9" s="7" t="s">
        <v>687</v>
      </c>
      <c r="AC9" s="13" t="s">
        <v>613</v>
      </c>
      <c r="AD9" s="13"/>
      <c r="AE9" s="13"/>
      <c r="AF9" s="7" t="s">
        <v>447</v>
      </c>
      <c r="AG9" s="14" t="s">
        <v>674</v>
      </c>
      <c r="AH9" s="14" t="s">
        <v>688</v>
      </c>
      <c r="AI9" s="14" t="s">
        <v>689</v>
      </c>
      <c r="AJ9" s="7"/>
    </row>
    <row r="10" s="1" customFormat="1" ht="54" spans="1:36">
      <c r="A10" s="5">
        <v>6</v>
      </c>
      <c r="B10" s="7" t="s">
        <v>690</v>
      </c>
      <c r="C10" s="7" t="s">
        <v>40</v>
      </c>
      <c r="D10" s="7" t="s">
        <v>41</v>
      </c>
      <c r="E10" s="7" t="s">
        <v>42</v>
      </c>
      <c r="F10" s="7" t="s">
        <v>447</v>
      </c>
      <c r="G10" s="7">
        <v>2017</v>
      </c>
      <c r="H10" s="7" t="s">
        <v>690</v>
      </c>
      <c r="I10" s="7" t="s">
        <v>691</v>
      </c>
      <c r="J10" s="7">
        <v>2017</v>
      </c>
      <c r="K10" s="7" t="s">
        <v>449</v>
      </c>
      <c r="L10" s="7" t="s">
        <v>46</v>
      </c>
      <c r="M10" s="7"/>
      <c r="N10" s="7"/>
      <c r="O10" s="7"/>
      <c r="P10" s="7"/>
      <c r="Q10" s="7">
        <v>35000</v>
      </c>
      <c r="R10" s="7">
        <v>0</v>
      </c>
      <c r="S10" s="7">
        <v>0</v>
      </c>
      <c r="T10" s="7">
        <v>0</v>
      </c>
      <c r="U10" s="7">
        <v>0</v>
      </c>
      <c r="V10" s="7">
        <v>0</v>
      </c>
      <c r="W10" s="7">
        <v>35000</v>
      </c>
      <c r="X10" s="7">
        <v>0</v>
      </c>
      <c r="Y10" s="7">
        <v>0</v>
      </c>
      <c r="Z10" s="7">
        <f>Q10*((5-3)/5)</f>
        <v>14000</v>
      </c>
      <c r="AA10" s="7" t="s">
        <v>671</v>
      </c>
      <c r="AB10" s="7" t="s">
        <v>687</v>
      </c>
      <c r="AC10" s="13" t="s">
        <v>613</v>
      </c>
      <c r="AD10" s="13"/>
      <c r="AE10" s="13"/>
      <c r="AF10" s="7" t="s">
        <v>447</v>
      </c>
      <c r="AG10" s="14" t="s">
        <v>674</v>
      </c>
      <c r="AH10" s="7" t="s">
        <v>692</v>
      </c>
      <c r="AI10" s="14" t="s">
        <v>693</v>
      </c>
      <c r="AJ10" s="7"/>
    </row>
    <row r="11" s="1" customFormat="1" ht="40.5" spans="1:36">
      <c r="A11" s="5">
        <v>7</v>
      </c>
      <c r="B11" s="7" t="s">
        <v>685</v>
      </c>
      <c r="C11" s="7" t="s">
        <v>40</v>
      </c>
      <c r="D11" s="7" t="s">
        <v>41</v>
      </c>
      <c r="E11" s="7" t="s">
        <v>42</v>
      </c>
      <c r="F11" s="7" t="s">
        <v>447</v>
      </c>
      <c r="G11" s="7">
        <v>2018</v>
      </c>
      <c r="H11" s="7" t="s">
        <v>685</v>
      </c>
      <c r="I11" s="7" t="s">
        <v>694</v>
      </c>
      <c r="J11" s="7">
        <v>2018</v>
      </c>
      <c r="K11" s="7" t="s">
        <v>449</v>
      </c>
      <c r="L11" s="7" t="s">
        <v>46</v>
      </c>
      <c r="M11" s="7"/>
      <c r="N11" s="7"/>
      <c r="O11" s="7"/>
      <c r="P11" s="7"/>
      <c r="Q11" s="7">
        <v>145116</v>
      </c>
      <c r="R11" s="7">
        <v>0</v>
      </c>
      <c r="S11" s="7">
        <v>0</v>
      </c>
      <c r="T11" s="7">
        <v>0</v>
      </c>
      <c r="U11" s="7">
        <v>0</v>
      </c>
      <c r="V11" s="7">
        <v>0</v>
      </c>
      <c r="W11" s="7">
        <v>145116</v>
      </c>
      <c r="X11" s="7">
        <v>0</v>
      </c>
      <c r="Y11" s="7">
        <v>0</v>
      </c>
      <c r="Z11" s="7">
        <f>Q11*((5-2)/5)</f>
        <v>87069.6</v>
      </c>
      <c r="AA11" s="7" t="s">
        <v>671</v>
      </c>
      <c r="AB11" s="7" t="s">
        <v>687</v>
      </c>
      <c r="AC11" s="13" t="s">
        <v>613</v>
      </c>
      <c r="AD11" s="13"/>
      <c r="AE11" s="13"/>
      <c r="AF11" s="7" t="s">
        <v>447</v>
      </c>
      <c r="AG11" s="14" t="s">
        <v>674</v>
      </c>
      <c r="AH11" s="7" t="s">
        <v>695</v>
      </c>
      <c r="AI11" s="14">
        <v>15767774032</v>
      </c>
      <c r="AJ11" s="7"/>
    </row>
    <row r="12" s="1" customFormat="1" ht="40.5" spans="1:36">
      <c r="A12" s="5">
        <v>8</v>
      </c>
      <c r="B12" s="7" t="s">
        <v>696</v>
      </c>
      <c r="C12" s="7" t="s">
        <v>40</v>
      </c>
      <c r="D12" s="7" t="s">
        <v>41</v>
      </c>
      <c r="E12" s="7" t="s">
        <v>42</v>
      </c>
      <c r="F12" s="7" t="s">
        <v>447</v>
      </c>
      <c r="G12" s="7">
        <v>2020</v>
      </c>
      <c r="H12" s="7" t="s">
        <v>696</v>
      </c>
      <c r="I12" s="7" t="s">
        <v>697</v>
      </c>
      <c r="J12" s="7">
        <v>2020</v>
      </c>
      <c r="K12" s="7" t="s">
        <v>449</v>
      </c>
      <c r="L12" s="7" t="s">
        <v>46</v>
      </c>
      <c r="M12" s="7"/>
      <c r="N12" s="7"/>
      <c r="O12" s="7"/>
      <c r="P12" s="7"/>
      <c r="Q12" s="7">
        <v>5000</v>
      </c>
      <c r="R12" s="7">
        <v>0</v>
      </c>
      <c r="S12" s="7">
        <v>0</v>
      </c>
      <c r="T12" s="7">
        <v>0</v>
      </c>
      <c r="U12" s="7">
        <v>0</v>
      </c>
      <c r="V12" s="7">
        <v>0</v>
      </c>
      <c r="W12" s="7">
        <v>5000</v>
      </c>
      <c r="X12" s="7">
        <v>0</v>
      </c>
      <c r="Y12" s="7">
        <v>0</v>
      </c>
      <c r="Z12" s="7">
        <f>Q12*((5-1)/5)</f>
        <v>4000</v>
      </c>
      <c r="AA12" s="7" t="s">
        <v>671</v>
      </c>
      <c r="AB12" s="7" t="s">
        <v>687</v>
      </c>
      <c r="AC12" s="13" t="s">
        <v>613</v>
      </c>
      <c r="AD12" s="13"/>
      <c r="AE12" s="13"/>
      <c r="AF12" s="7" t="s">
        <v>447</v>
      </c>
      <c r="AG12" s="14" t="s">
        <v>674</v>
      </c>
      <c r="AH12" s="14" t="s">
        <v>698</v>
      </c>
      <c r="AI12" s="14">
        <v>13622979255</v>
      </c>
      <c r="AJ12" s="7"/>
    </row>
    <row r="13" s="1" customFormat="1" ht="30" customHeight="1" spans="1:36">
      <c r="A13" s="5"/>
      <c r="B13" s="7"/>
      <c r="C13" s="7"/>
      <c r="D13" s="7"/>
      <c r="E13" s="7"/>
      <c r="F13" s="7"/>
      <c r="G13" s="7"/>
      <c r="H13" s="7"/>
      <c r="I13" s="7"/>
      <c r="J13" s="7"/>
      <c r="K13" s="7"/>
      <c r="L13" s="7"/>
      <c r="M13" s="7"/>
      <c r="N13" s="7"/>
      <c r="O13" s="7"/>
      <c r="P13" s="7"/>
      <c r="Q13" s="7">
        <f>SUM(Q5:Q12)</f>
        <v>396832.71</v>
      </c>
      <c r="R13" s="7">
        <f t="shared" ref="R13:Z13" si="0">SUM(R5:R12)</f>
        <v>0</v>
      </c>
      <c r="S13" s="7">
        <f t="shared" si="0"/>
        <v>0</v>
      </c>
      <c r="T13" s="7">
        <f t="shared" si="0"/>
        <v>0</v>
      </c>
      <c r="U13" s="7">
        <f t="shared" si="0"/>
        <v>0</v>
      </c>
      <c r="V13" s="7">
        <f t="shared" si="0"/>
        <v>0</v>
      </c>
      <c r="W13" s="7">
        <f t="shared" si="0"/>
        <v>396832.71</v>
      </c>
      <c r="X13" s="7">
        <f t="shared" si="0"/>
        <v>0</v>
      </c>
      <c r="Y13" s="7">
        <f t="shared" si="0"/>
        <v>0</v>
      </c>
      <c r="Z13" s="7">
        <f t="shared" si="0"/>
        <v>284688.5564</v>
      </c>
      <c r="AA13" s="7"/>
      <c r="AB13" s="7"/>
      <c r="AC13" s="13"/>
      <c r="AD13" s="13"/>
      <c r="AE13" s="13"/>
      <c r="AF13" s="7"/>
      <c r="AG13" s="14"/>
      <c r="AH13" s="14"/>
      <c r="AI13" s="14"/>
      <c r="AJ13" s="7"/>
    </row>
    <row r="15" spans="1:36">
      <c r="A15" s="8" t="s">
        <v>699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row>
  </sheetData>
  <mergeCells count="9">
    <mergeCell ref="A1:AJ1"/>
    <mergeCell ref="A2:AJ2"/>
    <mergeCell ref="A3:L3"/>
    <mergeCell ref="M3:P3"/>
    <mergeCell ref="Q3:Y3"/>
    <mergeCell ref="AA3:AB3"/>
    <mergeCell ref="AC3:AE3"/>
    <mergeCell ref="AF3:AI3"/>
    <mergeCell ref="A15:AJ15"/>
  </mergeCells>
  <pageMargins left="0.472222222222222" right="0.354166666666667" top="0.590277777777778" bottom="0.236111111111111" header="0.5" footer="0.156944444444444"/>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公益类</vt:lpstr>
      <vt:lpstr>经营性</vt:lpstr>
      <vt:lpstr>到户类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shepi</dc:creator>
  <cp:lastModifiedBy>张建新</cp:lastModifiedBy>
  <dcterms:created xsi:type="dcterms:W3CDTF">2020-11-13T08:56:00Z</dcterms:created>
  <dcterms:modified xsi:type="dcterms:W3CDTF">2021-01-05T07:04:58Z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