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42" activeTab="9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件5..." sheetId="8" state="hidden" r:id="rId8"/>
    <sheet name="附表8" sheetId="9" r:id="rId9"/>
    <sheet name="附表9" sheetId="10" r:id="rId10"/>
  </sheets>
  <definedNames>
    <definedName name="_xlnm.Print_Area" localSheetId="1">'附表2'!$A$1:$F$26</definedName>
    <definedName name="_xlnm.Print_Area" localSheetId="2">'附表3'!$A$1:$F$14</definedName>
    <definedName name="_xlnm.Print_Area" localSheetId="3">'附表4'!$A$1:$G$32</definedName>
    <definedName name="_xlnm.Print_Area" localSheetId="4">'附表5'!$A$1:$F$40</definedName>
    <definedName name="_xlnm.Print_Area" localSheetId="5">'附表6'!$A$1:$F$22</definedName>
    <definedName name="_xlnm.Print_Area" localSheetId="8">'附表8'!$A$1:$D$40</definedName>
    <definedName name="_xlnm.Print_Area" localSheetId="7">'附件5...'!$A$1:$F$20</definedName>
  </definedNames>
  <calcPr fullCalcOnLoad="1"/>
</workbook>
</file>

<file path=xl/sharedStrings.xml><?xml version="1.0" encoding="utf-8"?>
<sst xmlns="http://schemas.openxmlformats.org/spreadsheetml/2006/main" count="311" uniqueCount="258">
  <si>
    <t>　　    体育彩票公益金收入</t>
  </si>
  <si>
    <t>213</t>
  </si>
  <si>
    <t>229</t>
  </si>
  <si>
    <t>21213</t>
  </si>
  <si>
    <t>2296003</t>
  </si>
  <si>
    <t>社会保障和就业支出</t>
  </si>
  <si>
    <t>城乡社区支出</t>
  </si>
  <si>
    <t>住房保障支出</t>
  </si>
  <si>
    <t>项      目</t>
  </si>
  <si>
    <t>+ - 额</t>
  </si>
  <si>
    <t>+ - %</t>
  </si>
  <si>
    <t>一、税收收入小计</t>
  </si>
  <si>
    <t>个人所得税</t>
  </si>
  <si>
    <t>资源税</t>
  </si>
  <si>
    <t>城市维护建设税</t>
  </si>
  <si>
    <t>印花税</t>
  </si>
  <si>
    <t>城镇土地使用税</t>
  </si>
  <si>
    <t>土地增值税</t>
  </si>
  <si>
    <t>车船税</t>
  </si>
  <si>
    <t>烟叶税</t>
  </si>
  <si>
    <t>二、非税收入小计</t>
  </si>
  <si>
    <t>专项收入</t>
  </si>
  <si>
    <t>行政事业性收费收入</t>
  </si>
  <si>
    <t>罚没收入</t>
  </si>
  <si>
    <t>房产税</t>
  </si>
  <si>
    <t>+ - 额</t>
  </si>
  <si>
    <t>+ - %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</si>
  <si>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</si>
  <si>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</si>
  <si>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</si>
  <si>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</si>
  <si>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</si>
  <si>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</si>
  <si>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</si>
  <si>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</si>
  <si>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</si>
  <si>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</si>
  <si>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</si>
  <si>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</si>
  <si>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</si>
  <si>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</si>
  <si>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国土海洋气象等支出</t>
  </si>
  <si>
    <t>粮油物资储备支出</t>
  </si>
  <si>
    <t>项  目</t>
  </si>
  <si>
    <t>+ - %</t>
  </si>
  <si>
    <t>科目
编码</t>
  </si>
  <si>
    <t>一、城市公用事业附加收入</t>
  </si>
  <si>
    <t>二、农业土地开发资金收入</t>
  </si>
  <si>
    <t>三、国有土地使用权出让收入</t>
  </si>
  <si>
    <t>四、城市基础设施配套费收入</t>
  </si>
  <si>
    <t>五、彩票公益金收入</t>
  </si>
  <si>
    <r>
      <t>增</t>
    </r>
    <r>
      <rPr>
        <sz val="11"/>
        <rFont val="宋体"/>
        <family val="0"/>
      </rPr>
      <t>值税</t>
    </r>
  </si>
  <si>
    <r>
      <t>营</t>
    </r>
    <r>
      <rPr>
        <sz val="11"/>
        <rFont val="宋体"/>
        <family val="0"/>
      </rPr>
      <t>业税</t>
    </r>
  </si>
  <si>
    <r>
      <t>企</t>
    </r>
    <r>
      <rPr>
        <sz val="11"/>
        <rFont val="宋体"/>
        <family val="0"/>
      </rPr>
      <t>业所得税</t>
    </r>
  </si>
  <si>
    <r>
      <t>耕</t>
    </r>
    <r>
      <rPr>
        <sz val="11"/>
        <rFont val="宋体"/>
        <family val="0"/>
      </rPr>
      <t>地占用税</t>
    </r>
  </si>
  <si>
    <r>
      <t>契</t>
    </r>
    <r>
      <rPr>
        <sz val="11"/>
        <rFont val="宋体"/>
        <family val="0"/>
      </rPr>
      <t>税</t>
    </r>
  </si>
  <si>
    <t xml:space="preserve">      征地和拆迁补偿支出</t>
  </si>
  <si>
    <t xml:space="preserve">      城市建设支出</t>
  </si>
  <si>
    <t xml:space="preserve">      城市环境卫生</t>
  </si>
  <si>
    <t>农林水支出</t>
  </si>
  <si>
    <t>其他支出</t>
  </si>
  <si>
    <t>2015年
执行数</t>
  </si>
  <si>
    <t>债务付息支出</t>
  </si>
  <si>
    <t>债务发行费用支出</t>
  </si>
  <si>
    <r>
      <t>2016</t>
    </r>
    <r>
      <rPr>
        <sz val="12"/>
        <rFont val="黑体"/>
        <family val="0"/>
      </rPr>
      <t>年
执行数</t>
    </r>
  </si>
  <si>
    <t>2016年
预算数</t>
  </si>
  <si>
    <t>2016年
执行数</t>
  </si>
  <si>
    <t>政府住房基金收入</t>
  </si>
  <si>
    <t>其他收入</t>
  </si>
  <si>
    <t>其他支出</t>
  </si>
  <si>
    <r>
      <t>国有资源</t>
    </r>
    <r>
      <rPr>
        <sz val="12"/>
        <rFont val="宋体"/>
        <family val="0"/>
      </rPr>
      <t>(资产)有偿使用收入</t>
    </r>
  </si>
  <si>
    <t>金额单位：万元</t>
  </si>
  <si>
    <t>合计</t>
  </si>
  <si>
    <t>一、县本级政府性基金预算收入</t>
  </si>
  <si>
    <t>1、城市公用事业附加收入</t>
  </si>
  <si>
    <t>2、农业土地开发资金收入</t>
  </si>
  <si>
    <t>3、国有土地使用权出让收入</t>
  </si>
  <si>
    <t>4、城市基础设施配套费收入</t>
  </si>
  <si>
    <t>5、彩票公益金收入</t>
  </si>
  <si>
    <t>二、上级补助收入</t>
  </si>
  <si>
    <t>其中：政府性基金补助收入</t>
  </si>
  <si>
    <t xml:space="preserve">      债务转贷收入</t>
  </si>
  <si>
    <t>金额单位：万元</t>
  </si>
  <si>
    <t>政府性基金预算支出合计</t>
  </si>
  <si>
    <t>208</t>
  </si>
  <si>
    <t xml:space="preserve">   大中型水库移民后期扶持基金支出</t>
  </si>
  <si>
    <t>212</t>
  </si>
  <si>
    <t>21208</t>
  </si>
  <si>
    <t>2120801</t>
  </si>
  <si>
    <t xml:space="preserve">      土地开发支出</t>
  </si>
  <si>
    <t>21209</t>
  </si>
  <si>
    <t>2120902</t>
  </si>
  <si>
    <t>21211</t>
  </si>
  <si>
    <t>债务付息支出</t>
  </si>
  <si>
    <t xml:space="preserve">   地方政府专项债务付息支出</t>
  </si>
  <si>
    <t>债务发行费用支出</t>
  </si>
  <si>
    <t xml:space="preserve">   地方政府专项债务发行费用支出</t>
  </si>
  <si>
    <t>2016年五华县政府性基金预算收入执行情况表</t>
  </si>
  <si>
    <t>6、政府住房基金收入</t>
  </si>
  <si>
    <t>7、污水处理费收入</t>
  </si>
  <si>
    <t>8、水土保持补偿费收入</t>
  </si>
  <si>
    <t>9、散装水泥专项资金收入</t>
  </si>
  <si>
    <t>10、新型墙体材料专项基金收入</t>
  </si>
  <si>
    <t>2016年执行数对比2015年</t>
  </si>
  <si>
    <t>项目</t>
  </si>
  <si>
    <t xml:space="preserve">    其中:保险费收入</t>
  </si>
  <si>
    <t xml:space="preserve">         财政补贴收入</t>
  </si>
  <si>
    <t xml:space="preserve">         利息收入</t>
  </si>
  <si>
    <t>一、企业职工基本养老保险基金收入</t>
  </si>
  <si>
    <t>二、失业保险基金收入</t>
  </si>
  <si>
    <t xml:space="preserve">    其中:保险费收入</t>
  </si>
  <si>
    <t>三、城镇职工基本医疗保险基金收入</t>
  </si>
  <si>
    <t>四、工伤保险基金收入</t>
  </si>
  <si>
    <t>五、生育保险基金收入</t>
  </si>
  <si>
    <t>六、城乡居民社会养老保险基金收入</t>
  </si>
  <si>
    <t>七、城乡居民基本医疗保险基金收入</t>
  </si>
  <si>
    <t xml:space="preserve">    其中:社会保险待遇支出</t>
  </si>
  <si>
    <t>一、企业职工基本养老保险基金支出</t>
  </si>
  <si>
    <t xml:space="preserve">    其中:养老保险待遇支出</t>
  </si>
  <si>
    <t>二、失业保险基金支出</t>
  </si>
  <si>
    <t xml:space="preserve">    其中:失业保险待遇支出</t>
  </si>
  <si>
    <t>三、城镇职工基本医疗保险基金支出</t>
  </si>
  <si>
    <t xml:space="preserve">    其中:基本医疗保险待遇支出</t>
  </si>
  <si>
    <t>四、工伤保险基金支出</t>
  </si>
  <si>
    <t xml:space="preserve">    其中:工伤保险待遇支出</t>
  </si>
  <si>
    <t>五、生育保险基金支出</t>
  </si>
  <si>
    <t xml:space="preserve">    其中:生育保险待遇支出</t>
  </si>
  <si>
    <t>六、城乡居民社会养老保险基金支出</t>
  </si>
  <si>
    <t xml:space="preserve">    其中:基本养老金支出</t>
  </si>
  <si>
    <t>七、城乡居民基本医疗保险基金支出</t>
  </si>
  <si>
    <t>一、企业职工基本养老保险基金本年收支结余</t>
  </si>
  <si>
    <t xml:space="preserve">    企业职工基本养老保险基金年末累计结余</t>
  </si>
  <si>
    <t>二、失业保险基金本年收支结余</t>
  </si>
  <si>
    <t xml:space="preserve">    失业保险基金年末累计结余</t>
  </si>
  <si>
    <t>三、城镇职工基本医疗保险基金本年收支结余</t>
  </si>
  <si>
    <t xml:space="preserve">   城镇职工基本医疗保险基金年末累计结余</t>
  </si>
  <si>
    <t>四、工伤保险基金本年收支结余</t>
  </si>
  <si>
    <t xml:space="preserve">    工伤保险基金年末累计结余</t>
  </si>
  <si>
    <t>五、生育保险基金本年收支结余</t>
  </si>
  <si>
    <t xml:space="preserve">    生育保险基金年末累计结余</t>
  </si>
  <si>
    <t>六、城乡居民社会养老保险基金本年收支结余</t>
  </si>
  <si>
    <t xml:space="preserve">    城乡居民社会养老保险基金年末累计结余</t>
  </si>
  <si>
    <t>七、城乡居民基本医疗保险基金本年收支结余</t>
  </si>
  <si>
    <t xml:space="preserve">    城乡居民基本医疗保险基金年末累计结余</t>
  </si>
  <si>
    <t>2016年执行数</t>
  </si>
  <si>
    <t xml:space="preserve">      金额单位：万元</t>
  </si>
  <si>
    <t>科目编码</t>
  </si>
  <si>
    <t>科目名称</t>
  </si>
  <si>
    <t>利润收入</t>
  </si>
  <si>
    <t xml:space="preserve">    烟草企业利润收入</t>
  </si>
  <si>
    <t xml:space="preserve">    石油石化企业利润收入</t>
  </si>
  <si>
    <t xml:space="preserve">    电力企业利润收入</t>
  </si>
  <si>
    <t xml:space="preserve">    电信企业利润收入</t>
  </si>
  <si>
    <t xml:space="preserve">    煤炭企业利润收入</t>
  </si>
  <si>
    <t xml:space="preserve">    有色冶金采矿企业利润收入</t>
  </si>
  <si>
    <t xml:space="preserve">    钢铁企业利润收入</t>
  </si>
  <si>
    <t xml:space="preserve">    化工企业利润收入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</si>
  <si>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</si>
  <si>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</si>
  <si>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</si>
  <si>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投资服务业企业利润收入</t>
  </si>
  <si>
    <t xml:space="preserve">    纺织轻工企业利润收入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</si>
  <si>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</si>
  <si>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</si>
  <si>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</si>
  <si>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</si>
  <si>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金融企业利润收入</t>
  </si>
  <si>
    <t xml:space="preserve">    其他国有资本经营预算企业利润收入</t>
  </si>
  <si>
    <t>股利、股息收入</t>
  </si>
  <si>
    <t xml:space="preserve">     国有控股公司股利、股息收入</t>
  </si>
  <si>
    <t xml:space="preserve">     国有参股公司股利、股息收入</t>
  </si>
  <si>
    <t xml:space="preserve">     金融企业股利、股息收入</t>
  </si>
  <si>
    <t xml:space="preserve">     其他国有资本经营预算企业股利、股息收入</t>
  </si>
  <si>
    <t>产权转让收入</t>
  </si>
  <si>
    <t xml:space="preserve">    国有股减持收入</t>
  </si>
  <si>
    <t xml:space="preserve">    国有股权、股份转让收入</t>
  </si>
  <si>
    <t xml:space="preserve">    国有独资企业产权转让收入</t>
  </si>
  <si>
    <t xml:space="preserve">    金融企业产权转让收入</t>
  </si>
  <si>
    <t xml:space="preserve">    其他国有资本经营预算企业产权转让收入</t>
  </si>
  <si>
    <t>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</si>
  <si>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</si>
  <si>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</si>
  <si>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</si>
  <si>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其他国有资本经营预算收入</t>
  </si>
  <si>
    <t>合计</t>
  </si>
  <si>
    <t xml:space="preserve">      金额单位：万元</t>
  </si>
  <si>
    <t>科目编码</t>
  </si>
  <si>
    <t>科目名称</t>
  </si>
  <si>
    <t>社会保障和就业支出</t>
  </si>
  <si>
    <t xml:space="preserve">    补充全国社会保障基金</t>
  </si>
  <si>
    <t>国有资本经营预算支出</t>
  </si>
  <si>
    <t xml:space="preserve">    解决历史遗留问题及改革成本支出</t>
  </si>
  <si>
    <t xml:space="preserve">    国有企业资本金注入</t>
  </si>
  <si>
    <t xml:space="preserve">    国有企业政策性补贴</t>
  </si>
  <si>
    <t xml:space="preserve">    金融国有资本经营预算支出</t>
  </si>
  <si>
    <t xml:space="preserve">    其他国有资本经营预算支出</t>
  </si>
  <si>
    <t xml:space="preserve">        其他国有资本经营预算支出</t>
  </si>
  <si>
    <t>转移性支出</t>
  </si>
  <si>
    <t xml:space="preserve">    国有资本经营预算转移支付</t>
  </si>
  <si>
    <t xml:space="preserve">    调出资金</t>
  </si>
  <si>
    <t>合计</t>
  </si>
  <si>
    <t>一般公共预算收入合计</t>
  </si>
  <si>
    <t>政府性基金预算收入合计</t>
  </si>
  <si>
    <r>
      <t>项</t>
    </r>
    <r>
      <rPr>
        <sz val="11"/>
        <rFont val="Times New Roman"/>
        <family val="1"/>
      </rPr>
      <t xml:space="preserve">                 </t>
    </r>
    <r>
      <rPr>
        <sz val="12"/>
        <rFont val="黑体"/>
        <family val="0"/>
      </rPr>
      <t>目</t>
    </r>
  </si>
  <si>
    <r>
      <t>一般公</t>
    </r>
    <r>
      <rPr>
        <sz val="12"/>
        <rFont val="宋体"/>
        <family val="0"/>
      </rPr>
      <t>共预算支出合计</t>
    </r>
  </si>
  <si>
    <t>社会保险基金预算支出合计</t>
  </si>
  <si>
    <t>社会保险基金本年收支结余</t>
  </si>
  <si>
    <t>社会保险基金年末累计结余</t>
  </si>
  <si>
    <t>社会保险基金预算收入合计</t>
  </si>
  <si>
    <t>预备费</t>
  </si>
  <si>
    <r>
      <t>2017</t>
    </r>
    <r>
      <rPr>
        <sz val="18"/>
        <rFont val="华文中宋"/>
        <family val="0"/>
      </rPr>
      <t>年五华县县本级一般公共预算收入执行情况表</t>
    </r>
  </si>
  <si>
    <r>
      <t>2017</t>
    </r>
    <r>
      <rPr>
        <sz val="18"/>
        <rFont val="华文中宋"/>
        <family val="0"/>
      </rPr>
      <t>年五华县一般公共预算支出执行情况表</t>
    </r>
  </si>
  <si>
    <r>
      <t>2017</t>
    </r>
    <r>
      <rPr>
        <sz val="18"/>
        <rFont val="华文中宋"/>
        <family val="0"/>
      </rPr>
      <t>年五华县县本级政府性基金预算收入执行情况表</t>
    </r>
  </si>
  <si>
    <r>
      <t>2017</t>
    </r>
    <r>
      <rPr>
        <sz val="18"/>
        <rFont val="华文中宋"/>
        <family val="0"/>
      </rPr>
      <t>年五华县政府性基金预算支出执行情况表</t>
    </r>
  </si>
  <si>
    <r>
      <t>2017</t>
    </r>
    <r>
      <rPr>
        <sz val="18"/>
        <color indexed="8"/>
        <rFont val="华文中宋"/>
        <family val="0"/>
      </rPr>
      <t>年五华县社会保险基金预算收入执行情况表</t>
    </r>
  </si>
  <si>
    <r>
      <t>2017</t>
    </r>
    <r>
      <rPr>
        <sz val="18"/>
        <color indexed="8"/>
        <rFont val="华文中宋"/>
        <family val="0"/>
      </rPr>
      <t>年五华县社会保险基金预算支出执行情况表</t>
    </r>
  </si>
  <si>
    <r>
      <t>2017</t>
    </r>
    <r>
      <rPr>
        <sz val="18"/>
        <color indexed="8"/>
        <rFont val="华文中宋"/>
        <family val="0"/>
      </rPr>
      <t>年五华县社会保险基金结余情况表</t>
    </r>
  </si>
  <si>
    <r>
      <t>2017</t>
    </r>
    <r>
      <rPr>
        <sz val="18"/>
        <rFont val="华文中宋"/>
        <family val="0"/>
      </rPr>
      <t>年五华县国有资本经营预算收入执行情况表</t>
    </r>
  </si>
  <si>
    <r>
      <t>2017</t>
    </r>
    <r>
      <rPr>
        <sz val="18"/>
        <rFont val="华文中宋"/>
        <family val="0"/>
      </rPr>
      <t>年五华县国有资本经营预算支出执行情况表</t>
    </r>
  </si>
  <si>
    <t>2017年预算数</t>
  </si>
  <si>
    <t>2017年执行数</t>
  </si>
  <si>
    <r>
      <t>201</t>
    </r>
    <r>
      <rPr>
        <sz val="12"/>
        <rFont val="黑体"/>
        <family val="0"/>
      </rPr>
      <t>7</t>
    </r>
    <r>
      <rPr>
        <sz val="12"/>
        <rFont val="黑体"/>
        <family val="0"/>
      </rPr>
      <t>年
预算数</t>
    </r>
  </si>
  <si>
    <r>
      <t>201</t>
    </r>
    <r>
      <rPr>
        <sz val="12"/>
        <rFont val="黑体"/>
        <family val="0"/>
      </rPr>
      <t>7</t>
    </r>
    <r>
      <rPr>
        <sz val="12"/>
        <rFont val="黑体"/>
        <family val="0"/>
      </rPr>
      <t>年
实绩数</t>
    </r>
  </si>
  <si>
    <r>
      <t>201</t>
    </r>
    <r>
      <rPr>
        <sz val="12"/>
        <rFont val="黑体"/>
        <family val="0"/>
      </rPr>
      <t>6</t>
    </r>
    <r>
      <rPr>
        <sz val="12"/>
        <rFont val="黑体"/>
        <family val="0"/>
      </rPr>
      <t>年
实绩数</t>
    </r>
  </si>
  <si>
    <r>
      <t>201</t>
    </r>
    <r>
      <rPr>
        <sz val="12"/>
        <rFont val="黑体"/>
        <family val="0"/>
      </rPr>
      <t>7</t>
    </r>
    <r>
      <rPr>
        <sz val="12"/>
        <rFont val="黑体"/>
        <family val="0"/>
      </rPr>
      <t>年比20</t>
    </r>
    <r>
      <rPr>
        <sz val="12"/>
        <rFont val="黑体"/>
        <family val="0"/>
      </rPr>
      <t>16</t>
    </r>
    <r>
      <rPr>
        <sz val="12"/>
        <rFont val="黑体"/>
        <family val="0"/>
      </rPr>
      <t>年（实绩数）</t>
    </r>
  </si>
  <si>
    <r>
      <t>2017</t>
    </r>
    <r>
      <rPr>
        <sz val="12"/>
        <rFont val="黑体"/>
        <family val="0"/>
      </rPr>
      <t>年
预算数</t>
    </r>
  </si>
  <si>
    <r>
      <t>2017</t>
    </r>
    <r>
      <rPr>
        <sz val="12"/>
        <rFont val="黑体"/>
        <family val="0"/>
      </rPr>
      <t>年
执行数</t>
    </r>
  </si>
  <si>
    <t>2017年比2016年（执行数）</t>
  </si>
  <si>
    <t>2017年
预算数</t>
  </si>
  <si>
    <r>
      <t>201</t>
    </r>
    <r>
      <rPr>
        <sz val="12"/>
        <rFont val="黑体"/>
        <family val="0"/>
      </rPr>
      <t>7</t>
    </r>
    <r>
      <rPr>
        <sz val="12"/>
        <rFont val="黑体"/>
        <family val="0"/>
      </rPr>
      <t>年
实绩数</t>
    </r>
  </si>
  <si>
    <r>
      <t>201</t>
    </r>
    <r>
      <rPr>
        <sz val="12"/>
        <rFont val="黑体"/>
        <family val="0"/>
      </rPr>
      <t>6</t>
    </r>
    <r>
      <rPr>
        <sz val="12"/>
        <rFont val="黑体"/>
        <family val="0"/>
      </rPr>
      <t>年
实绩数</t>
    </r>
  </si>
  <si>
    <r>
      <t>201</t>
    </r>
    <r>
      <rPr>
        <sz val="12"/>
        <rFont val="黑体"/>
        <family val="0"/>
      </rPr>
      <t>7</t>
    </r>
    <r>
      <rPr>
        <sz val="12"/>
        <rFont val="黑体"/>
        <family val="0"/>
      </rPr>
      <t>年比201</t>
    </r>
    <r>
      <rPr>
        <sz val="12"/>
        <rFont val="黑体"/>
        <family val="0"/>
      </rPr>
      <t>6</t>
    </r>
    <r>
      <rPr>
        <sz val="12"/>
        <rFont val="黑体"/>
        <family val="0"/>
      </rPr>
      <t>年（实绩数）</t>
    </r>
  </si>
  <si>
    <t>六、散装水泥专项资金收入</t>
  </si>
  <si>
    <t>七、新型墙体材料专项基金收入</t>
  </si>
  <si>
    <t>八、污水处理费收入</t>
  </si>
  <si>
    <t>2017年
执行数</t>
  </si>
  <si>
    <r>
      <t>201</t>
    </r>
    <r>
      <rPr>
        <sz val="10"/>
        <rFont val="黑体"/>
        <family val="0"/>
      </rPr>
      <t>7</t>
    </r>
    <r>
      <rPr>
        <sz val="10"/>
        <rFont val="黑体"/>
        <family val="0"/>
      </rPr>
      <t>年比201</t>
    </r>
    <r>
      <rPr>
        <sz val="10"/>
        <rFont val="黑体"/>
        <family val="0"/>
      </rPr>
      <t>6</t>
    </r>
    <r>
      <rPr>
        <sz val="10"/>
        <rFont val="黑体"/>
        <family val="0"/>
      </rPr>
      <t>年（执行数）</t>
    </r>
  </si>
  <si>
    <t>文化体育与传媒支出</t>
  </si>
  <si>
    <t xml:space="preserve">  新增建设用地土地有偿使用费安排的支出</t>
  </si>
  <si>
    <t xml:space="preserve">    用于体育事业的彩票公益金支出</t>
  </si>
  <si>
    <t xml:space="preserve">    用于扶贫的彩票公益金支出</t>
  </si>
  <si>
    <t>2017年
预算数</t>
  </si>
  <si>
    <t>2016年
执行数</t>
  </si>
  <si>
    <t>八、机关事业单位基本养老保险基金收入</t>
  </si>
  <si>
    <t>八、机关事业单位基本养老保险基金支出</t>
  </si>
  <si>
    <t>2017年执行数</t>
  </si>
  <si>
    <t>八、机关事业单位基本养老保险基金本年收支结余</t>
  </si>
  <si>
    <t xml:space="preserve">    机关事业单位基本养老保险基金年末累计结余</t>
  </si>
  <si>
    <t>2017年比2016年（执行数）</t>
  </si>
  <si>
    <t xml:space="preserve">   小型水库移民扶助基金及对应专项债务收入安排的支出</t>
  </si>
  <si>
    <t xml:space="preserve">     国家电影事业发展专项资金及对应专项债务收入安排的支出</t>
  </si>
  <si>
    <t xml:space="preserve">    国有土地使用权出让收入及对应专项债务收入安排的支出</t>
  </si>
  <si>
    <t xml:space="preserve">   城市公用事业附加及对应专项债务收入安排的支出</t>
  </si>
  <si>
    <t xml:space="preserve">   农业土地开发资金及对应专项债务收入安排的支出</t>
  </si>
  <si>
    <t xml:space="preserve">   城市基础设施配套费及对应专项债务收入安排的支出</t>
  </si>
  <si>
    <t xml:space="preserve">   污水处理费及对应专项债务收入安排的支出</t>
  </si>
  <si>
    <t xml:space="preserve">   大中型水库库区基金及对应专项债务收入安排的支出</t>
  </si>
  <si>
    <t xml:space="preserve">   彩票公益金及对应专项债务收入安排的支出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</si>
</sst>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;;"/>
    <numFmt numFmtId="189" formatCode="#,##0.0000"/>
    <numFmt numFmtId="190" formatCode="#,##0_ ;[Red]\-#,##0\ "/>
    <numFmt numFmtId="191" formatCode="0.00_ "/>
    <numFmt numFmtId="192" formatCode="#,##0.00_ "/>
    <numFmt numFmtId="193" formatCode="0_ "/>
    <numFmt numFmtId="194" formatCode="* #,##0.0;* \-#,##0.0;* &quot;-&quot;;@"/>
    <numFmt numFmtId="195" formatCode="* #,##0.00;* \-#,##0.00;* &quot;-&quot;;@"/>
    <numFmt numFmtId="196" formatCode="0.0000000_ "/>
    <numFmt numFmtId="197" formatCode="0.000000_ "/>
    <numFmt numFmtId="198" formatCode="0.00000_ "/>
    <numFmt numFmtId="199" formatCode="0.0000_ "/>
    <numFmt numFmtId="200" formatCode="0.000_ "/>
    <numFmt numFmtId="201" formatCode="0.0_ "/>
    <numFmt numFmtId="202" formatCode="#,##0_ "/>
    <numFmt numFmtId="203" formatCode="#,##0_);[Red]\(#,##0\)"/>
    <numFmt numFmtId="204" formatCode="_ * #,##0_ ;_ * \-#,##0_ ;_ * &quot;-&quot;??_ ;_ @_ "/>
    <numFmt numFmtId="205" formatCode="&quot;Yes&quot;;&quot;Yes&quot;;&quot;No&quot;"/>
    <numFmt numFmtId="206" formatCode="#,##0.0_ "/>
    <numFmt numFmtId="207" formatCode="0.00000000_ "/>
  </numFmts>
  <fonts count="6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20"/>
      <name val="方正大标宋简体"/>
      <family val="0"/>
    </font>
    <font>
      <sz val="11"/>
      <name val="黑体"/>
      <family val="0"/>
    </font>
    <font>
      <sz val="18"/>
      <name val="Times New Roman"/>
      <family val="1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华文中宋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sz val="18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仿宋_GB2312"/>
      <family val="3"/>
    </font>
    <font>
      <sz val="11"/>
      <color theme="1"/>
      <name val="Times New Roman"/>
      <family val="1"/>
    </font>
    <font>
      <sz val="12"/>
      <color theme="1"/>
      <name val="黑体"/>
      <family val="0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2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2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 vertical="center"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6" borderId="9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52" fillId="38" borderId="11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3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3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43" fillId="4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3" fillId="4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3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5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57" fillId="36" borderId="15" applyNumberFormat="0" applyAlignment="0" applyProtection="0"/>
    <xf numFmtId="0" fontId="28" fillId="37" borderId="16" applyNumberFormat="0" applyAlignment="0" applyProtection="0"/>
    <xf numFmtId="0" fontId="28" fillId="37" borderId="16" applyNumberFormat="0" applyAlignment="0" applyProtection="0"/>
    <xf numFmtId="0" fontId="28" fillId="37" borderId="16" applyNumberFormat="0" applyAlignment="0" applyProtection="0"/>
    <xf numFmtId="0" fontId="28" fillId="37" borderId="16" applyNumberFormat="0" applyAlignment="0" applyProtection="0"/>
    <xf numFmtId="0" fontId="28" fillId="37" borderId="16" applyNumberFormat="0" applyAlignment="0" applyProtection="0"/>
    <xf numFmtId="0" fontId="28" fillId="37" borderId="16" applyNumberFormat="0" applyAlignment="0" applyProtection="0"/>
    <xf numFmtId="0" fontId="58" fillId="52" borderId="9" applyNumberFormat="0" applyAlignment="0" applyProtection="0"/>
    <xf numFmtId="0" fontId="29" fillId="13" borderId="10" applyNumberFormat="0" applyAlignment="0" applyProtection="0"/>
    <xf numFmtId="0" fontId="29" fillId="13" borderId="10" applyNumberFormat="0" applyAlignment="0" applyProtection="0"/>
    <xf numFmtId="0" fontId="29" fillId="13" borderId="10" applyNumberFormat="0" applyAlignment="0" applyProtection="0"/>
    <xf numFmtId="0" fontId="29" fillId="13" borderId="10" applyNumberFormat="0" applyAlignment="0" applyProtection="0"/>
    <xf numFmtId="0" fontId="29" fillId="13" borderId="10" applyNumberFormat="0" applyAlignment="0" applyProtection="0"/>
    <xf numFmtId="0" fontId="29" fillId="13" borderId="10" applyNumberFormat="0" applyAlignment="0" applyProtection="0"/>
    <xf numFmtId="0" fontId="0" fillId="53" borderId="17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  <xf numFmtId="0" fontId="4" fillId="54" borderId="18" applyNumberFormat="0" applyFont="0" applyAlignment="0" applyProtection="0"/>
  </cellStyleXfs>
  <cellXfs count="175">
    <xf numFmtId="0" fontId="0" fillId="0" borderId="0" xfId="0" applyAlignment="1">
      <alignment/>
    </xf>
    <xf numFmtId="0" fontId="4" fillId="0" borderId="0" xfId="194" applyFont="1" applyFill="1" applyAlignment="1">
      <alignment vertical="center"/>
      <protection/>
    </xf>
    <xf numFmtId="0" fontId="5" fillId="0" borderId="0" xfId="194" applyFont="1" applyFill="1" applyAlignment="1">
      <alignment vertical="center"/>
      <protection/>
    </xf>
    <xf numFmtId="185" fontId="7" fillId="0" borderId="19" xfId="316" applyFont="1" applyFill="1" applyBorder="1" applyAlignment="1">
      <alignment horizontal="right" vertical="center"/>
    </xf>
    <xf numFmtId="0" fontId="59" fillId="0" borderId="0" xfId="194" applyFont="1" applyFill="1" applyAlignment="1">
      <alignment vertical="center"/>
      <protection/>
    </xf>
    <xf numFmtId="0" fontId="6" fillId="0" borderId="0" xfId="194" applyFont="1" applyFill="1" applyAlignment="1">
      <alignment horizontal="center" shrinkToFit="1"/>
      <protection/>
    </xf>
    <xf numFmtId="0" fontId="6" fillId="0" borderId="0" xfId="194" applyFont="1" applyFill="1" applyAlignment="1">
      <alignment shrinkToFit="1"/>
      <protection/>
    </xf>
    <xf numFmtId="185" fontId="7" fillId="0" borderId="19" xfId="316" applyFont="1" applyFill="1" applyBorder="1" applyAlignment="1" applyProtection="1">
      <alignment horizontal="right" vertical="center" shrinkToFit="1"/>
      <protection/>
    </xf>
    <xf numFmtId="0" fontId="10" fillId="0" borderId="19" xfId="194" applyFont="1" applyFill="1" applyBorder="1" applyAlignment="1">
      <alignment horizontal="center" vertical="center"/>
      <protection/>
    </xf>
    <xf numFmtId="0" fontId="5" fillId="0" borderId="0" xfId="194" applyFont="1" applyFill="1" applyAlignment="1">
      <alignment horizontal="center" vertical="center"/>
      <protection/>
    </xf>
    <xf numFmtId="0" fontId="4" fillId="0" borderId="0" xfId="194" applyFont="1" applyFill="1" applyAlignment="1">
      <alignment horizontal="center" vertical="center"/>
      <protection/>
    </xf>
    <xf numFmtId="191" fontId="10" fillId="0" borderId="20" xfId="194" applyNumberFormat="1" applyFont="1" applyFill="1" applyBorder="1" applyAlignment="1">
      <alignment horizontal="center" vertical="center"/>
      <protection/>
    </xf>
    <xf numFmtId="3" fontId="60" fillId="0" borderId="19" xfId="194" applyNumberFormat="1" applyFont="1" applyFill="1" applyBorder="1" applyAlignment="1" applyProtection="1">
      <alignment vertical="center"/>
      <protection/>
    </xf>
    <xf numFmtId="0" fontId="59" fillId="0" borderId="19" xfId="194" applyFont="1" applyBorder="1" applyAlignment="1">
      <alignment vertical="center"/>
      <protection/>
    </xf>
    <xf numFmtId="3" fontId="60" fillId="0" borderId="19" xfId="194" applyNumberFormat="1" applyFont="1" applyFill="1" applyBorder="1" applyAlignment="1" applyProtection="1">
      <alignment horizontal="center" vertical="center"/>
      <protection/>
    </xf>
    <xf numFmtId="3" fontId="60" fillId="0" borderId="19" xfId="194" applyNumberFormat="1" applyFont="1" applyFill="1" applyBorder="1" applyAlignment="1" applyProtection="1">
      <alignment horizontal="left" vertical="center" indent="1"/>
      <protection/>
    </xf>
    <xf numFmtId="0" fontId="59" fillId="0" borderId="19" xfId="194" applyFont="1" applyBorder="1" applyAlignment="1">
      <alignment horizontal="left" vertical="center" indent="1"/>
      <protection/>
    </xf>
    <xf numFmtId="0" fontId="5" fillId="0" borderId="0" xfId="194" applyFont="1" applyFill="1" applyAlignment="1">
      <alignment horizontal="center" vertical="center"/>
      <protection/>
    </xf>
    <xf numFmtId="0" fontId="10" fillId="0" borderId="0" xfId="194" applyFont="1" applyFill="1" applyAlignment="1">
      <alignment horizontal="center" vertical="center"/>
      <protection/>
    </xf>
    <xf numFmtId="3" fontId="60" fillId="0" borderId="19" xfId="194" applyNumberFormat="1" applyFont="1" applyFill="1" applyBorder="1" applyAlignment="1" applyProtection="1">
      <alignment horizontal="left" vertical="center" indent="1"/>
      <protection/>
    </xf>
    <xf numFmtId="0" fontId="31" fillId="0" borderId="19" xfId="194" applyFont="1" applyFill="1" applyBorder="1" applyAlignment="1">
      <alignment horizontal="center" vertical="center"/>
      <protection/>
    </xf>
    <xf numFmtId="185" fontId="7" fillId="0" borderId="19" xfId="194" applyNumberFormat="1" applyFont="1" applyFill="1" applyBorder="1" applyAlignment="1">
      <alignment horizontal="center" vertical="center"/>
      <protection/>
    </xf>
    <xf numFmtId="3" fontId="31" fillId="0" borderId="19" xfId="194" applyNumberFormat="1" applyFont="1" applyFill="1" applyBorder="1" applyAlignment="1" applyProtection="1">
      <alignment vertical="center"/>
      <protection/>
    </xf>
    <xf numFmtId="3" fontId="61" fillId="0" borderId="19" xfId="0" applyNumberFormat="1" applyFont="1" applyFill="1" applyBorder="1" applyAlignment="1" applyProtection="1">
      <alignment vertical="center"/>
      <protection/>
    </xf>
    <xf numFmtId="0" fontId="4" fillId="0" borderId="0" xfId="194" applyFont="1" applyFill="1" applyAlignment="1">
      <alignment shrinkToFit="1"/>
      <protection/>
    </xf>
    <xf numFmtId="192" fontId="7" fillId="0" borderId="19" xfId="194" applyNumberFormat="1" applyFont="1" applyFill="1" applyBorder="1" applyAlignment="1">
      <alignment horizontal="right" vertical="center" wrapText="1"/>
      <protection/>
    </xf>
    <xf numFmtId="192" fontId="7" fillId="0" borderId="19" xfId="194" applyNumberFormat="1" applyFont="1" applyFill="1" applyBorder="1" applyAlignment="1">
      <alignment horizontal="right" vertical="center" wrapText="1" shrinkToFit="1"/>
      <protection/>
    </xf>
    <xf numFmtId="0" fontId="42" fillId="0" borderId="0" xfId="251">
      <alignment vertical="center"/>
      <protection/>
    </xf>
    <xf numFmtId="0" fontId="42" fillId="0" borderId="21" xfId="251" applyBorder="1" applyAlignment="1">
      <alignment horizontal="left" vertical="center" wrapText="1"/>
      <protection/>
    </xf>
    <xf numFmtId="202" fontId="42" fillId="0" borderId="21" xfId="251" applyNumberFormat="1" applyFill="1" applyBorder="1" applyAlignment="1">
      <alignment horizontal="right" wrapText="1"/>
      <protection/>
    </xf>
    <xf numFmtId="0" fontId="42" fillId="0" borderId="0" xfId="251" applyAlignment="1">
      <alignment horizontal="center" vertical="center"/>
      <protection/>
    </xf>
    <xf numFmtId="0" fontId="42" fillId="0" borderId="19" xfId="251" applyBorder="1" applyAlignment="1">
      <alignment horizontal="left" vertical="center" wrapText="1"/>
      <protection/>
    </xf>
    <xf numFmtId="202" fontId="62" fillId="55" borderId="19" xfId="251" applyNumberFormat="1" applyFont="1" applyFill="1" applyBorder="1" applyAlignment="1">
      <alignment vertical="center" wrapText="1"/>
      <protection/>
    </xf>
    <xf numFmtId="0" fontId="42" fillId="0" borderId="19" xfId="251" applyBorder="1" applyAlignment="1">
      <alignment horizontal="left" vertical="center"/>
      <protection/>
    </xf>
    <xf numFmtId="0" fontId="42" fillId="0" borderId="0" xfId="251" applyAlignment="1">
      <alignment horizontal="left" vertical="center"/>
      <protection/>
    </xf>
    <xf numFmtId="202" fontId="42" fillId="55" borderId="0" xfId="251" applyNumberFormat="1" applyFill="1" applyAlignment="1">
      <alignment horizontal="right" vertical="center"/>
      <protection/>
    </xf>
    <xf numFmtId="202" fontId="33" fillId="55" borderId="19" xfId="251" applyNumberFormat="1" applyFont="1" applyFill="1" applyBorder="1" applyAlignment="1" applyProtection="1">
      <alignment vertical="center"/>
      <protection/>
    </xf>
    <xf numFmtId="202" fontId="62" fillId="55" borderId="22" xfId="251" applyNumberFormat="1" applyFont="1" applyFill="1" applyBorder="1" applyAlignment="1">
      <alignment vertical="center" wrapText="1"/>
      <protection/>
    </xf>
    <xf numFmtId="202" fontId="33" fillId="55" borderId="23" xfId="251" applyNumberFormat="1" applyFont="1" applyFill="1" applyBorder="1" applyAlignment="1" applyProtection="1">
      <alignment vertical="center"/>
      <protection/>
    </xf>
    <xf numFmtId="202" fontId="33" fillId="55" borderId="24" xfId="251" applyNumberFormat="1" applyFont="1" applyFill="1" applyBorder="1" applyAlignment="1" applyProtection="1">
      <alignment vertical="center"/>
      <protection/>
    </xf>
    <xf numFmtId="202" fontId="33" fillId="55" borderId="25" xfId="251" applyNumberFormat="1" applyFont="1" applyFill="1" applyBorder="1" applyAlignment="1" applyProtection="1">
      <alignment vertical="center"/>
      <protection/>
    </xf>
    <xf numFmtId="202" fontId="33" fillId="55" borderId="26" xfId="251" applyNumberFormat="1" applyFont="1" applyFill="1" applyBorder="1" applyAlignment="1" applyProtection="1">
      <alignment vertical="center"/>
      <protection/>
    </xf>
    <xf numFmtId="0" fontId="62" fillId="0" borderId="19" xfId="251" applyFont="1" applyBorder="1" applyAlignment="1">
      <alignment horizontal="left" vertical="center" wrapText="1"/>
      <protection/>
    </xf>
    <xf numFmtId="202" fontId="33" fillId="55" borderId="27" xfId="251" applyNumberFormat="1" applyFont="1" applyFill="1" applyBorder="1" applyAlignment="1" applyProtection="1">
      <alignment vertical="center"/>
      <protection/>
    </xf>
    <xf numFmtId="202" fontId="33" fillId="55" borderId="28" xfId="251" applyNumberFormat="1" applyFont="1" applyFill="1" applyBorder="1" applyAlignment="1" applyProtection="1">
      <alignment vertical="center"/>
      <protection/>
    </xf>
    <xf numFmtId="202" fontId="62" fillId="0" borderId="19" xfId="251" applyNumberFormat="1" applyFont="1" applyBorder="1" applyAlignment="1">
      <alignment horizontal="right" vertical="center" wrapText="1"/>
      <protection/>
    </xf>
    <xf numFmtId="192" fontId="62" fillId="55" borderId="19" xfId="251" applyNumberFormat="1" applyFont="1" applyFill="1" applyBorder="1" applyAlignment="1">
      <alignment vertical="center" wrapText="1"/>
      <protection/>
    </xf>
    <xf numFmtId="0" fontId="60" fillId="0" borderId="19" xfId="194" applyFont="1" applyFill="1" applyBorder="1" applyAlignment="1">
      <alignment horizontal="center" vertical="center"/>
      <protection/>
    </xf>
    <xf numFmtId="3" fontId="60" fillId="0" borderId="19" xfId="194" applyNumberFormat="1" applyFont="1" applyFill="1" applyBorder="1" applyAlignment="1" applyProtection="1">
      <alignment horizontal="center" vertical="center"/>
      <protection/>
    </xf>
    <xf numFmtId="0" fontId="42" fillId="0" borderId="19" xfId="251" applyFont="1" applyBorder="1" applyAlignment="1">
      <alignment horizontal="center" vertical="center" wrapText="1"/>
      <protection/>
    </xf>
    <xf numFmtId="3" fontId="60" fillId="0" borderId="19" xfId="194" applyNumberFormat="1" applyFont="1" applyFill="1" applyBorder="1" applyAlignment="1" applyProtection="1">
      <alignment horizontal="left" vertical="center" indent="1"/>
      <protection/>
    </xf>
    <xf numFmtId="0" fontId="60" fillId="0" borderId="19" xfId="194" applyFont="1" applyBorder="1" applyAlignment="1">
      <alignment horizontal="left" vertical="center" indent="1"/>
      <protection/>
    </xf>
    <xf numFmtId="3" fontId="60" fillId="0" borderId="19" xfId="194" applyNumberFormat="1" applyFont="1" applyFill="1" applyBorder="1" applyAlignment="1" applyProtection="1">
      <alignment vertical="center"/>
      <protection/>
    </xf>
    <xf numFmtId="0" fontId="4" fillId="0" borderId="0" xfId="194" applyFont="1" applyFill="1" applyAlignment="1">
      <alignment horizontal="right" shrinkToFit="1"/>
      <protection/>
    </xf>
    <xf numFmtId="204" fontId="7" fillId="55" borderId="19" xfId="310" applyNumberFormat="1" applyFont="1" applyFill="1" applyBorder="1" applyAlignment="1">
      <alignment horizontal="right" vertical="center" wrapText="1"/>
    </xf>
    <xf numFmtId="204" fontId="7" fillId="55" borderId="19" xfId="313" applyNumberFormat="1" applyFont="1" applyFill="1" applyBorder="1" applyAlignment="1">
      <alignment horizontal="right" vertical="center" wrapText="1"/>
    </xf>
    <xf numFmtId="204" fontId="7" fillId="55" borderId="19" xfId="315" applyNumberFormat="1" applyFont="1" applyFill="1" applyBorder="1" applyAlignment="1">
      <alignment horizontal="right" vertical="center" wrapText="1"/>
    </xf>
    <xf numFmtId="0" fontId="4" fillId="55" borderId="0" xfId="194" applyFont="1" applyFill="1" applyAlignment="1">
      <alignment vertical="center"/>
      <protection/>
    </xf>
    <xf numFmtId="3" fontId="60" fillId="55" borderId="19" xfId="194" applyNumberFormat="1" applyFont="1" applyFill="1" applyBorder="1" applyAlignment="1" applyProtection="1">
      <alignment horizontal="right" vertical="center" wrapText="1" indent="1"/>
      <protection/>
    </xf>
    <xf numFmtId="0" fontId="7" fillId="55" borderId="19" xfId="194" applyFont="1" applyFill="1" applyBorder="1" applyAlignment="1">
      <alignment horizontal="right" vertical="center" wrapText="1"/>
      <protection/>
    </xf>
    <xf numFmtId="0" fontId="59" fillId="55" borderId="0" xfId="194" applyFont="1" applyFill="1" applyAlignment="1">
      <alignment vertical="center"/>
      <protection/>
    </xf>
    <xf numFmtId="185" fontId="7" fillId="55" borderId="19" xfId="316" applyFont="1" applyFill="1" applyBorder="1" applyAlignment="1">
      <alignment vertical="center"/>
    </xf>
    <xf numFmtId="185" fontId="7" fillId="55" borderId="19" xfId="316" applyFont="1" applyFill="1" applyBorder="1" applyAlignment="1">
      <alignment horizontal="right" vertical="center"/>
    </xf>
    <xf numFmtId="0" fontId="6" fillId="55" borderId="0" xfId="194" applyFont="1" applyFill="1" applyAlignment="1">
      <alignment horizontal="center" shrinkToFit="1"/>
      <protection/>
    </xf>
    <xf numFmtId="185" fontId="7" fillId="55" borderId="19" xfId="316" applyFont="1" applyFill="1" applyBorder="1" applyAlignment="1" applyProtection="1">
      <alignment horizontal="right" vertical="center" shrinkToFit="1"/>
      <protection/>
    </xf>
    <xf numFmtId="0" fontId="7" fillId="55" borderId="29" xfId="194" applyNumberFormat="1" applyFont="1" applyFill="1" applyBorder="1" applyAlignment="1" applyProtection="1">
      <alignment horizontal="left" vertical="center" shrinkToFit="1"/>
      <protection/>
    </xf>
    <xf numFmtId="0" fontId="31" fillId="55" borderId="19" xfId="194" applyNumberFormat="1" applyFont="1" applyFill="1" applyBorder="1" applyAlignment="1" applyProtection="1">
      <alignment horizontal="left" vertical="center" shrinkToFit="1"/>
      <protection/>
    </xf>
    <xf numFmtId="0" fontId="7" fillId="55" borderId="19" xfId="194" applyNumberFormat="1" applyFont="1" applyFill="1" applyBorder="1" applyAlignment="1" applyProtection="1">
      <alignment horizontal="left" vertical="center" shrinkToFit="1"/>
      <protection/>
    </xf>
    <xf numFmtId="0" fontId="4" fillId="55" borderId="0" xfId="194" applyFont="1" applyFill="1" applyAlignment="1">
      <alignment shrinkToFit="1"/>
      <protection/>
    </xf>
    <xf numFmtId="204" fontId="7" fillId="55" borderId="19" xfId="309" applyNumberFormat="1" applyFont="1" applyFill="1" applyBorder="1" applyAlignment="1">
      <alignment vertical="center"/>
    </xf>
    <xf numFmtId="204" fontId="7" fillId="55" borderId="19" xfId="309" applyNumberFormat="1" applyFont="1" applyFill="1" applyBorder="1" applyAlignment="1">
      <alignment horizontal="left" vertical="center"/>
    </xf>
    <xf numFmtId="0" fontId="0" fillId="55" borderId="0" xfId="0" applyFill="1" applyAlignment="1">
      <alignment/>
    </xf>
    <xf numFmtId="0" fontId="9" fillId="0" borderId="21" xfId="194" applyFont="1" applyFill="1" applyBorder="1" applyAlignment="1">
      <alignment vertical="center"/>
      <protection/>
    </xf>
    <xf numFmtId="0" fontId="32" fillId="55" borderId="19" xfId="194" applyNumberFormat="1" applyFont="1" applyFill="1" applyBorder="1" applyAlignment="1" applyProtection="1">
      <alignment horizontal="left" vertical="center" wrapText="1" shrinkToFit="1"/>
      <protection/>
    </xf>
    <xf numFmtId="0" fontId="32" fillId="55" borderId="19" xfId="0" applyFont="1" applyFill="1" applyBorder="1" applyAlignment="1">
      <alignment wrapText="1"/>
    </xf>
    <xf numFmtId="202" fontId="62" fillId="56" borderId="19" xfId="251" applyNumberFormat="1" applyFont="1" applyFill="1" applyBorder="1" applyAlignment="1">
      <alignment vertical="center" wrapText="1"/>
      <protection/>
    </xf>
    <xf numFmtId="202" fontId="62" fillId="56" borderId="19" xfId="251" applyNumberFormat="1" applyFont="1" applyFill="1" applyBorder="1" applyAlignment="1">
      <alignment horizontal="right" vertical="center" wrapText="1"/>
      <protection/>
    </xf>
    <xf numFmtId="202" fontId="63" fillId="55" borderId="19" xfId="251" applyNumberFormat="1" applyFont="1" applyFill="1" applyBorder="1" applyAlignment="1">
      <alignment horizontal="center" vertical="center" wrapText="1"/>
      <protection/>
    </xf>
    <xf numFmtId="0" fontId="5" fillId="0" borderId="28" xfId="194" applyFont="1" applyFill="1" applyBorder="1" applyAlignment="1">
      <alignment horizontal="center" vertical="center"/>
      <protection/>
    </xf>
    <xf numFmtId="0" fontId="5" fillId="0" borderId="30" xfId="194" applyFont="1" applyFill="1" applyBorder="1" applyAlignment="1">
      <alignment horizontal="center" vertical="center"/>
      <protection/>
    </xf>
    <xf numFmtId="0" fontId="5" fillId="55" borderId="28" xfId="194" applyFont="1" applyFill="1" applyBorder="1" applyAlignment="1">
      <alignment horizontal="center" vertical="center" wrapText="1"/>
      <protection/>
    </xf>
    <xf numFmtId="0" fontId="5" fillId="55" borderId="30" xfId="194" applyFont="1" applyFill="1" applyBorder="1" applyAlignment="1">
      <alignment horizontal="center" vertical="center"/>
      <protection/>
    </xf>
    <xf numFmtId="0" fontId="5" fillId="0" borderId="20" xfId="194" applyFont="1" applyFill="1" applyBorder="1" applyAlignment="1">
      <alignment horizontal="center" vertical="center"/>
      <protection/>
    </xf>
    <xf numFmtId="0" fontId="5" fillId="0" borderId="31" xfId="194" applyFont="1" applyFill="1" applyBorder="1" applyAlignment="1">
      <alignment horizontal="center" vertical="center"/>
      <protection/>
    </xf>
    <xf numFmtId="0" fontId="11" fillId="0" borderId="0" xfId="194" applyFont="1" applyFill="1" applyAlignment="1">
      <alignment horizontal="center" vertical="center"/>
      <protection/>
    </xf>
    <xf numFmtId="0" fontId="4" fillId="0" borderId="21" xfId="194" applyFont="1" applyFill="1" applyBorder="1" applyAlignment="1">
      <alignment horizontal="right" wrapText="1"/>
      <protection/>
    </xf>
    <xf numFmtId="0" fontId="5" fillId="0" borderId="28" xfId="194" applyFont="1" applyFill="1" applyBorder="1" applyAlignment="1">
      <alignment horizontal="center" vertical="center"/>
      <protection/>
    </xf>
    <xf numFmtId="0" fontId="30" fillId="0" borderId="20" xfId="194" applyFont="1" applyFill="1" applyBorder="1" applyAlignment="1">
      <alignment horizontal="center" vertical="center"/>
      <protection/>
    </xf>
    <xf numFmtId="0" fontId="30" fillId="0" borderId="31" xfId="194" applyFont="1" applyFill="1" applyBorder="1" applyAlignment="1">
      <alignment horizontal="center" vertical="center"/>
      <protection/>
    </xf>
    <xf numFmtId="0" fontId="4" fillId="0" borderId="21" xfId="194" applyFont="1" applyFill="1" applyBorder="1" applyAlignment="1">
      <alignment horizontal="right"/>
      <protection/>
    </xf>
    <xf numFmtId="191" fontId="59" fillId="0" borderId="21" xfId="194" applyNumberFormat="1" applyFont="1" applyFill="1" applyBorder="1" applyAlignment="1">
      <alignment horizontal="right"/>
      <protection/>
    </xf>
    <xf numFmtId="0" fontId="5" fillId="55" borderId="30" xfId="194" applyFont="1" applyFill="1" applyBorder="1" applyAlignment="1">
      <alignment horizontal="center" vertical="center"/>
      <protection/>
    </xf>
    <xf numFmtId="0" fontId="6" fillId="55" borderId="32" xfId="194" applyFont="1" applyFill="1" applyBorder="1" applyAlignment="1">
      <alignment horizontal="center" vertical="center" shrinkToFit="1"/>
      <protection/>
    </xf>
    <xf numFmtId="0" fontId="31" fillId="55" borderId="29" xfId="194" applyNumberFormat="1" applyFont="1" applyFill="1" applyBorder="1" applyAlignment="1" applyProtection="1">
      <alignment horizontal="center" vertical="center" shrinkToFit="1"/>
      <protection/>
    </xf>
    <xf numFmtId="0" fontId="31" fillId="55" borderId="33" xfId="194" applyNumberFormat="1" applyFont="1" applyFill="1" applyBorder="1" applyAlignment="1" applyProtection="1">
      <alignment horizontal="center" vertical="center" shrinkToFit="1"/>
      <protection/>
    </xf>
    <xf numFmtId="0" fontId="5" fillId="55" borderId="28" xfId="194" applyFont="1" applyFill="1" applyBorder="1" applyAlignment="1">
      <alignment horizontal="center" vertical="center" wrapText="1"/>
      <protection/>
    </xf>
    <xf numFmtId="0" fontId="5" fillId="55" borderId="30" xfId="194" applyFont="1" applyFill="1" applyBorder="1" applyAlignment="1">
      <alignment horizontal="center" vertical="center" wrapText="1"/>
      <protection/>
    </xf>
    <xf numFmtId="0" fontId="5" fillId="55" borderId="28" xfId="194" applyFont="1" applyFill="1" applyBorder="1" applyAlignment="1">
      <alignment horizontal="center" vertical="center"/>
      <protection/>
    </xf>
    <xf numFmtId="0" fontId="5" fillId="55" borderId="30" xfId="194" applyFont="1" applyFill="1" applyBorder="1" applyAlignment="1">
      <alignment horizontal="center" vertical="center"/>
      <protection/>
    </xf>
    <xf numFmtId="0" fontId="5" fillId="55" borderId="30" xfId="194" applyFont="1" applyFill="1" applyBorder="1" applyAlignment="1">
      <alignment horizontal="center" vertical="center" wrapText="1"/>
      <protection/>
    </xf>
    <xf numFmtId="191" fontId="30" fillId="0" borderId="20" xfId="194" applyNumberFormat="1" applyFont="1" applyFill="1" applyBorder="1" applyAlignment="1">
      <alignment horizontal="center" vertical="center"/>
      <protection/>
    </xf>
    <xf numFmtId="191" fontId="30" fillId="0" borderId="31" xfId="194" applyNumberFormat="1" applyFont="1" applyFill="1" applyBorder="1" applyAlignment="1">
      <alignment horizontal="center" vertical="center"/>
      <protection/>
    </xf>
    <xf numFmtId="0" fontId="63" fillId="0" borderId="19" xfId="251" applyFont="1" applyBorder="1" applyAlignment="1">
      <alignment horizontal="center" vertical="center" wrapText="1"/>
      <protection/>
    </xf>
    <xf numFmtId="202" fontId="63" fillId="55" borderId="19" xfId="251" applyNumberFormat="1" applyFont="1" applyFill="1" applyBorder="1" applyAlignment="1">
      <alignment horizontal="center" vertical="center" wrapText="1"/>
      <protection/>
    </xf>
    <xf numFmtId="202" fontId="63" fillId="0" borderId="20" xfId="251" applyNumberFormat="1" applyFont="1" applyFill="1" applyBorder="1" applyAlignment="1">
      <alignment horizontal="center" vertical="center" shrinkToFit="1"/>
      <protection/>
    </xf>
    <xf numFmtId="202" fontId="63" fillId="0" borderId="31" xfId="251" applyNumberFormat="1" applyFont="1" applyFill="1" applyBorder="1" applyAlignment="1">
      <alignment horizontal="center" vertical="center" shrinkToFit="1"/>
      <protection/>
    </xf>
    <xf numFmtId="0" fontId="64" fillId="0" borderId="0" xfId="251" applyFont="1" applyAlignment="1">
      <alignment horizontal="center" vertical="center"/>
      <protection/>
    </xf>
    <xf numFmtId="202" fontId="42" fillId="0" borderId="21" xfId="251" applyNumberFormat="1" applyFill="1" applyBorder="1" applyAlignment="1">
      <alignment horizontal="right"/>
      <protection/>
    </xf>
    <xf numFmtId="0" fontId="63" fillId="55" borderId="19" xfId="251" applyNumberFormat="1" applyFont="1" applyFill="1" applyBorder="1" applyAlignment="1">
      <alignment horizontal="center" vertical="center" wrapText="1"/>
      <protection/>
    </xf>
    <xf numFmtId="0" fontId="9" fillId="0" borderId="0" xfId="194" applyFont="1" applyFill="1" applyAlignment="1">
      <alignment horizontal="center" vertical="center"/>
      <protection/>
    </xf>
    <xf numFmtId="191" fontId="59" fillId="0" borderId="0" xfId="194" applyNumberFormat="1" applyFont="1" applyFill="1" applyBorder="1" applyAlignment="1">
      <alignment horizontal="right"/>
      <protection/>
    </xf>
    <xf numFmtId="0" fontId="5" fillId="0" borderId="19" xfId="194" applyFont="1" applyFill="1" applyBorder="1" applyAlignment="1">
      <alignment horizontal="center" vertical="center"/>
      <protection/>
    </xf>
    <xf numFmtId="0" fontId="5" fillId="0" borderId="19" xfId="194" applyFont="1" applyFill="1" applyBorder="1" applyAlignment="1">
      <alignment horizontal="center" vertical="center" wrapText="1"/>
      <protection/>
    </xf>
    <xf numFmtId="191" fontId="30" fillId="0" borderId="20" xfId="194" applyNumberFormat="1" applyFont="1" applyFill="1" applyBorder="1" applyAlignment="1">
      <alignment horizontal="center" vertical="center"/>
      <protection/>
    </xf>
    <xf numFmtId="185" fontId="7" fillId="55" borderId="19" xfId="316" applyFont="1" applyFill="1" applyBorder="1" applyAlignment="1">
      <alignment horizontal="right" vertical="center" wrapText="1"/>
    </xf>
    <xf numFmtId="191" fontId="7" fillId="55" borderId="19" xfId="194" applyNumberFormat="1" applyFont="1" applyFill="1" applyBorder="1" applyAlignment="1">
      <alignment horizontal="right" vertical="center" wrapText="1"/>
      <protection/>
    </xf>
    <xf numFmtId="202" fontId="7" fillId="55" borderId="19" xfId="194" applyNumberFormat="1" applyFont="1" applyFill="1" applyBorder="1" applyAlignment="1">
      <alignment horizontal="right" vertical="center" wrapText="1"/>
      <protection/>
    </xf>
    <xf numFmtId="202" fontId="7" fillId="55" borderId="19" xfId="194" applyNumberFormat="1" applyFont="1" applyFill="1" applyBorder="1" applyAlignment="1">
      <alignment horizontal="right" vertical="center" wrapText="1" shrinkToFit="1"/>
      <protection/>
    </xf>
    <xf numFmtId="202" fontId="7" fillId="55" borderId="19" xfId="316" applyNumberFormat="1" applyFont="1" applyFill="1" applyBorder="1" applyAlignment="1">
      <alignment horizontal="right" vertical="center" wrapText="1"/>
    </xf>
    <xf numFmtId="3" fontId="7" fillId="55" borderId="19" xfId="194" applyNumberFormat="1" applyFont="1" applyFill="1" applyBorder="1" applyAlignment="1" applyProtection="1">
      <alignment horizontal="right" vertical="center" wrapText="1"/>
      <protection/>
    </xf>
    <xf numFmtId="191" fontId="7" fillId="55" borderId="19" xfId="194" applyNumberFormat="1" applyFont="1" applyFill="1" applyBorder="1" applyAlignment="1">
      <alignment vertical="center"/>
      <protection/>
    </xf>
    <xf numFmtId="185" fontId="7" fillId="55" borderId="19" xfId="317" applyNumberFormat="1" applyFont="1" applyFill="1" applyBorder="1" applyAlignment="1">
      <alignment horizontal="right" vertical="center"/>
    </xf>
    <xf numFmtId="202" fontId="7" fillId="55" borderId="19" xfId="252" applyNumberFormat="1" applyFont="1" applyFill="1" applyBorder="1" applyAlignment="1">
      <alignment vertical="center"/>
      <protection/>
    </xf>
    <xf numFmtId="202" fontId="7" fillId="55" borderId="19" xfId="252" applyNumberFormat="1" applyFont="1" applyFill="1" applyBorder="1" applyAlignment="1">
      <alignment horizontal="right" vertical="center" wrapText="1"/>
      <protection/>
    </xf>
    <xf numFmtId="185" fontId="7" fillId="55" borderId="19" xfId="318" applyNumberFormat="1" applyFont="1" applyFill="1" applyBorder="1" applyAlignment="1" applyProtection="1">
      <alignment horizontal="right" vertical="center" shrinkToFit="1"/>
      <protection/>
    </xf>
    <xf numFmtId="202" fontId="62" fillId="55" borderId="19" xfId="251" applyNumberFormat="1" applyFont="1" applyFill="1" applyBorder="1" applyAlignment="1">
      <alignment horizontal="right" vertical="center" wrapText="1"/>
      <protection/>
    </xf>
    <xf numFmtId="0" fontId="64" fillId="55" borderId="0" xfId="251" applyFont="1" applyFill="1" applyAlignment="1">
      <alignment horizontal="center" vertical="center"/>
      <protection/>
    </xf>
    <xf numFmtId="0" fontId="42" fillId="55" borderId="0" xfId="251" applyFill="1">
      <alignment vertical="center"/>
      <protection/>
    </xf>
    <xf numFmtId="0" fontId="42" fillId="55" borderId="21" xfId="251" applyFill="1" applyBorder="1" applyAlignment="1">
      <alignment horizontal="left" vertical="center" wrapText="1"/>
      <protection/>
    </xf>
    <xf numFmtId="202" fontId="42" fillId="55" borderId="21" xfId="251" applyNumberFormat="1" applyFill="1" applyBorder="1" applyAlignment="1">
      <alignment horizontal="center" vertical="center" wrapText="1"/>
      <protection/>
    </xf>
    <xf numFmtId="202" fontId="42" fillId="55" borderId="21" xfId="251" applyNumberFormat="1" applyFill="1" applyBorder="1" applyAlignment="1">
      <alignment horizontal="right" wrapText="1"/>
      <protection/>
    </xf>
    <xf numFmtId="0" fontId="63" fillId="55" borderId="19" xfId="251" applyFont="1" applyFill="1" applyBorder="1" applyAlignment="1">
      <alignment horizontal="center" vertical="center" wrapText="1"/>
      <protection/>
    </xf>
    <xf numFmtId="191" fontId="10" fillId="55" borderId="19" xfId="194" applyNumberFormat="1" applyFont="1" applyFill="1" applyBorder="1" applyAlignment="1">
      <alignment horizontal="center" vertical="center"/>
      <protection/>
    </xf>
    <xf numFmtId="0" fontId="10" fillId="55" borderId="19" xfId="194" applyFont="1" applyFill="1" applyBorder="1" applyAlignment="1">
      <alignment horizontal="center" vertical="center"/>
      <protection/>
    </xf>
    <xf numFmtId="0" fontId="42" fillId="55" borderId="19" xfId="251" applyFont="1" applyFill="1" applyBorder="1" applyAlignment="1">
      <alignment horizontal="center" vertical="center" wrapText="1"/>
      <protection/>
    </xf>
    <xf numFmtId="202" fontId="65" fillId="55" borderId="19" xfId="251" applyNumberFormat="1" applyFont="1" applyFill="1" applyBorder="1" applyAlignment="1">
      <alignment horizontal="right" vertical="center" wrapText="1"/>
      <protection/>
    </xf>
    <xf numFmtId="192" fontId="65" fillId="55" borderId="19" xfId="251" applyNumberFormat="1" applyFont="1" applyFill="1" applyBorder="1" applyAlignment="1">
      <alignment horizontal="right" vertical="center" wrapText="1"/>
      <protection/>
    </xf>
    <xf numFmtId="0" fontId="42" fillId="55" borderId="19" xfId="251" applyFill="1" applyBorder="1" applyAlignment="1">
      <alignment horizontal="left" vertical="center" wrapText="1"/>
      <protection/>
    </xf>
    <xf numFmtId="202" fontId="34" fillId="55" borderId="19" xfId="251" applyNumberFormat="1" applyFont="1" applyFill="1" applyBorder="1" applyAlignment="1" applyProtection="1">
      <alignment horizontal="right" vertical="center"/>
      <protection/>
    </xf>
    <xf numFmtId="0" fontId="42" fillId="55" borderId="19" xfId="251" applyFill="1" applyBorder="1" applyAlignment="1">
      <alignment horizontal="left" vertical="center"/>
      <protection/>
    </xf>
    <xf numFmtId="0" fontId="42" fillId="55" borderId="0" xfId="251" applyFill="1" applyAlignment="1">
      <alignment horizontal="left" vertical="center"/>
      <protection/>
    </xf>
    <xf numFmtId="202" fontId="42" fillId="55" borderId="0" xfId="251" applyNumberFormat="1" applyFill="1" applyAlignment="1">
      <alignment horizontal="center" vertical="center"/>
      <protection/>
    </xf>
    <xf numFmtId="202" fontId="42" fillId="55" borderId="21" xfId="251" applyNumberFormat="1" applyFill="1" applyBorder="1" applyAlignment="1">
      <alignment horizontal="right" wrapText="1"/>
      <protection/>
    </xf>
    <xf numFmtId="0" fontId="42" fillId="55" borderId="0" xfId="251" applyNumberFormat="1" applyFill="1">
      <alignment vertical="center"/>
      <protection/>
    </xf>
    <xf numFmtId="0" fontId="63" fillId="55" borderId="19" xfId="251" applyFont="1" applyFill="1" applyBorder="1" applyAlignment="1">
      <alignment horizontal="center" vertical="center" wrapText="1"/>
      <protection/>
    </xf>
    <xf numFmtId="0" fontId="63" fillId="55" borderId="0" xfId="251" applyFont="1" applyFill="1">
      <alignment vertical="center"/>
      <protection/>
    </xf>
    <xf numFmtId="0" fontId="63" fillId="55" borderId="0" xfId="251" applyNumberFormat="1" applyFont="1" applyFill="1">
      <alignment vertical="center"/>
      <protection/>
    </xf>
    <xf numFmtId="0" fontId="42" fillId="55" borderId="19" xfId="251" applyFill="1" applyBorder="1" applyAlignment="1">
      <alignment horizontal="center" vertical="center" wrapText="1"/>
      <protection/>
    </xf>
    <xf numFmtId="202" fontId="42" fillId="55" borderId="19" xfId="251" applyNumberFormat="1" applyFill="1" applyBorder="1" applyAlignment="1">
      <alignment horizontal="center" vertical="center" wrapText="1"/>
      <protection/>
    </xf>
    <xf numFmtId="202" fontId="34" fillId="55" borderId="34" xfId="251" applyNumberFormat="1" applyFont="1" applyFill="1" applyBorder="1" applyAlignment="1" applyProtection="1">
      <alignment horizontal="right" vertical="center"/>
      <protection/>
    </xf>
    <xf numFmtId="202" fontId="42" fillId="55" borderId="0" xfId="251" applyNumberFormat="1" applyFill="1">
      <alignment vertical="center"/>
      <protection/>
    </xf>
    <xf numFmtId="202" fontId="34" fillId="55" borderId="35" xfId="251" applyNumberFormat="1" applyFont="1" applyFill="1" applyBorder="1" applyAlignment="1" applyProtection="1">
      <alignment horizontal="right" vertical="center"/>
      <protection/>
    </xf>
    <xf numFmtId="202" fontId="34" fillId="55" borderId="36" xfId="251" applyNumberFormat="1" applyFont="1" applyFill="1" applyBorder="1" applyAlignment="1" applyProtection="1">
      <alignment horizontal="right" vertical="center"/>
      <protection/>
    </xf>
    <xf numFmtId="202" fontId="34" fillId="55" borderId="37" xfId="251" applyNumberFormat="1" applyFont="1" applyFill="1" applyBorder="1" applyAlignment="1" applyProtection="1">
      <alignment horizontal="right" vertical="center"/>
      <protection/>
    </xf>
    <xf numFmtId="0" fontId="11" fillId="55" borderId="0" xfId="194" applyFont="1" applyFill="1" applyAlignment="1">
      <alignment horizontal="center" vertical="center"/>
      <protection/>
    </xf>
    <xf numFmtId="0" fontId="5" fillId="55" borderId="0" xfId="194" applyFont="1" applyFill="1" applyAlignment="1">
      <alignment vertical="center"/>
      <protection/>
    </xf>
    <xf numFmtId="0" fontId="4" fillId="55" borderId="0" xfId="194" applyFont="1" applyFill="1" applyAlignment="1">
      <alignment vertical="center"/>
      <protection/>
    </xf>
    <xf numFmtId="191" fontId="32" fillId="55" borderId="21" xfId="194" applyNumberFormat="1" applyFont="1" applyFill="1" applyBorder="1" applyAlignment="1">
      <alignment horizontal="right"/>
      <protection/>
    </xf>
    <xf numFmtId="0" fontId="5" fillId="55" borderId="19" xfId="194" applyFont="1" applyFill="1" applyBorder="1" applyAlignment="1">
      <alignment horizontal="center" vertical="center"/>
      <protection/>
    </xf>
    <xf numFmtId="0" fontId="5" fillId="55" borderId="28" xfId="194" applyFont="1" applyFill="1" applyBorder="1" applyAlignment="1">
      <alignment horizontal="center" vertical="center"/>
      <protection/>
    </xf>
    <xf numFmtId="0" fontId="5" fillId="55" borderId="19" xfId="194" applyFont="1" applyFill="1" applyBorder="1" applyAlignment="1">
      <alignment horizontal="center" vertical="center"/>
      <protection/>
    </xf>
    <xf numFmtId="0" fontId="7" fillId="55" borderId="19" xfId="194" applyFont="1" applyFill="1" applyBorder="1" applyAlignment="1">
      <alignment horizontal="left" vertical="center"/>
      <protection/>
    </xf>
    <xf numFmtId="204" fontId="4" fillId="55" borderId="19" xfId="309" applyNumberFormat="1" applyFont="1" applyFill="1" applyBorder="1" applyAlignment="1">
      <alignment vertical="center"/>
    </xf>
    <xf numFmtId="0" fontId="4" fillId="55" borderId="19" xfId="194" applyFont="1" applyFill="1" applyBorder="1" applyAlignment="1">
      <alignment vertical="center"/>
      <protection/>
    </xf>
    <xf numFmtId="204" fontId="66" fillId="55" borderId="19" xfId="309" applyNumberFormat="1" applyFont="1" applyFill="1" applyBorder="1" applyAlignment="1">
      <alignment vertical="center"/>
    </xf>
    <xf numFmtId="0" fontId="7" fillId="55" borderId="19" xfId="194" applyFont="1" applyFill="1" applyBorder="1" applyAlignment="1">
      <alignment vertical="center"/>
      <protection/>
    </xf>
    <xf numFmtId="204" fontId="65" fillId="55" borderId="19" xfId="309" applyNumberFormat="1" applyFont="1" applyFill="1" applyBorder="1" applyAlignment="1">
      <alignment vertical="center"/>
    </xf>
    <xf numFmtId="204" fontId="67" fillId="55" borderId="19" xfId="309" applyNumberFormat="1" applyFont="1" applyFill="1" applyBorder="1" applyAlignment="1">
      <alignment vertical="center"/>
    </xf>
    <xf numFmtId="3" fontId="65" fillId="55" borderId="19" xfId="194" applyNumberFormat="1" applyFont="1" applyFill="1" applyBorder="1" applyAlignment="1" applyProtection="1">
      <alignment horizontal="left" vertical="center"/>
      <protection/>
    </xf>
    <xf numFmtId="204" fontId="4" fillId="55" borderId="19" xfId="309" applyNumberFormat="1" applyFont="1" applyFill="1" applyBorder="1" applyAlignment="1">
      <alignment horizontal="center" vertical="center"/>
    </xf>
    <xf numFmtId="191" fontId="32" fillId="55" borderId="0" xfId="194" applyNumberFormat="1" applyFont="1" applyFill="1" applyBorder="1" applyAlignment="1">
      <alignment horizontal="right"/>
      <protection/>
    </xf>
    <xf numFmtId="0" fontId="5" fillId="55" borderId="28" xfId="194" applyFont="1" applyFill="1" applyBorder="1" applyAlignment="1">
      <alignment horizontal="center" vertical="center"/>
      <protection/>
    </xf>
    <xf numFmtId="204" fontId="31" fillId="55" borderId="19" xfId="309" applyNumberFormat="1" applyFont="1" applyFill="1" applyBorder="1" applyAlignment="1">
      <alignment horizontal="left" vertical="center"/>
    </xf>
    <xf numFmtId="0" fontId="66" fillId="55" borderId="19" xfId="194" applyFont="1" applyFill="1" applyBorder="1" applyAlignment="1">
      <alignment horizontal="left" vertical="center"/>
      <protection/>
    </xf>
    <xf numFmtId="0" fontId="31" fillId="55" borderId="19" xfId="194" applyFont="1" applyFill="1" applyBorder="1" applyAlignment="1">
      <alignment horizontal="center" vertical="center"/>
      <protection/>
    </xf>
  </cellXfs>
  <cellStyles count="377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3 7" xfId="35"/>
    <cellStyle name="20% - 强调文字颜色 4" xfId="36"/>
    <cellStyle name="20% - 强调文字颜色 4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5" xfId="43"/>
    <cellStyle name="20% - 强调文字颜色 5 2" xfId="44"/>
    <cellStyle name="20% - 强调文字颜色 5 3" xfId="45"/>
    <cellStyle name="20% - 强调文字颜色 5 4" xfId="46"/>
    <cellStyle name="20% - 强调文字颜色 5 5" xfId="47"/>
    <cellStyle name="20% - 强调文字颜色 5 6" xfId="48"/>
    <cellStyle name="20% - 强调文字颜色 5 7" xfId="49"/>
    <cellStyle name="20% - 强调文字颜色 6" xfId="50"/>
    <cellStyle name="20% - 强调文字颜色 6 2" xfId="51"/>
    <cellStyle name="20% - 强调文字颜色 6 3" xfId="52"/>
    <cellStyle name="20% - 强调文字颜色 6 4" xfId="53"/>
    <cellStyle name="20% - 强调文字颜色 6 5" xfId="54"/>
    <cellStyle name="20% - 强调文字颜色 6 6" xfId="55"/>
    <cellStyle name="20% - 强调文字颜色 6 7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 5" xfId="61"/>
    <cellStyle name="40% - 强调文字颜色 1 6" xfId="62"/>
    <cellStyle name="40% - 强调文字颜色 1 7" xfId="63"/>
    <cellStyle name="40% - 强调文字颜色 2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3" xfId="71"/>
    <cellStyle name="40% - 强调文字颜色 3 2" xfId="72"/>
    <cellStyle name="40% - 强调文字颜色 3 3" xfId="73"/>
    <cellStyle name="40% - 强调文字颜色 3 4" xfId="74"/>
    <cellStyle name="40% - 强调文字颜色 3 5" xfId="75"/>
    <cellStyle name="40% - 强调文字颜色 3 6" xfId="76"/>
    <cellStyle name="40% - 强调文字颜色 3 7" xfId="77"/>
    <cellStyle name="40% - 强调文字颜色 4" xfId="78"/>
    <cellStyle name="40% - 强调文字颜色 4 2" xfId="79"/>
    <cellStyle name="40% - 强调文字颜色 4 3" xfId="80"/>
    <cellStyle name="40% - 强调文字颜色 4 4" xfId="81"/>
    <cellStyle name="40% - 强调文字颜色 4 5" xfId="82"/>
    <cellStyle name="40% - 强调文字颜色 4 6" xfId="83"/>
    <cellStyle name="40% - 强调文字颜色 4 7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5 6" xfId="90"/>
    <cellStyle name="40% - 强调文字颜色 5 7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60% - 强调文字颜色 1" xfId="99"/>
    <cellStyle name="60% - 强调文字颜色 1 2" xfId="100"/>
    <cellStyle name="60% - 强调文字颜色 1 3" xfId="101"/>
    <cellStyle name="60% - 强调文字颜色 1 4" xfId="102"/>
    <cellStyle name="60% - 强调文字颜色 1 5" xfId="103"/>
    <cellStyle name="60% - 强调文字颜色 1 6" xfId="104"/>
    <cellStyle name="60% - 强调文字颜色 1 7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2 6" xfId="111"/>
    <cellStyle name="60% - 强调文字颜色 2 7" xfId="112"/>
    <cellStyle name="60% - 强调文字颜色 3" xfId="113"/>
    <cellStyle name="60% - 强调文字颜色 3 2" xfId="114"/>
    <cellStyle name="60% - 强调文字颜色 3 3" xfId="115"/>
    <cellStyle name="60% - 强调文字颜色 3 4" xfId="116"/>
    <cellStyle name="60% - 强调文字颜色 3 5" xfId="117"/>
    <cellStyle name="60% - 强调文字颜色 3 6" xfId="118"/>
    <cellStyle name="60% - 强调文字颜色 3 7" xfId="119"/>
    <cellStyle name="60% - 强调文字颜色 4" xfId="120"/>
    <cellStyle name="60% - 强调文字颜色 4 2" xfId="121"/>
    <cellStyle name="60% - 强调文字颜色 4 3" xfId="122"/>
    <cellStyle name="60% - 强调文字颜色 4 4" xfId="123"/>
    <cellStyle name="60% - 强调文字颜色 4 5" xfId="124"/>
    <cellStyle name="60% - 强调文字颜色 4 6" xfId="125"/>
    <cellStyle name="60% - 强调文字颜色 4 7" xfId="126"/>
    <cellStyle name="60% - 强调文字颜色 5" xfId="127"/>
    <cellStyle name="60% - 强调文字颜色 5 2" xfId="128"/>
    <cellStyle name="60% - 强调文字颜色 5 3" xfId="129"/>
    <cellStyle name="60% - 强调文字颜色 5 4" xfId="130"/>
    <cellStyle name="60% - 强调文字颜色 5 5" xfId="131"/>
    <cellStyle name="60% - 强调文字颜色 5 6" xfId="132"/>
    <cellStyle name="60% - 强调文字颜色 5 7" xfId="133"/>
    <cellStyle name="60% - 强调文字颜色 6" xfId="134"/>
    <cellStyle name="60% - 强调文字颜色 6 2" xfId="135"/>
    <cellStyle name="60% - 强调文字颜色 6 3" xfId="136"/>
    <cellStyle name="60% - 强调文字颜色 6 4" xfId="137"/>
    <cellStyle name="60% - 强调文字颜色 6 5" xfId="138"/>
    <cellStyle name="60% - 强调文字颜色 6 6" xfId="139"/>
    <cellStyle name="60% - 强调文字颜色 6 7" xfId="140"/>
    <cellStyle name="Percent" xfId="141"/>
    <cellStyle name="标题" xfId="142"/>
    <cellStyle name="标题 1" xfId="143"/>
    <cellStyle name="标题 1 2" xfId="144"/>
    <cellStyle name="标题 1 3" xfId="145"/>
    <cellStyle name="标题 1 4" xfId="146"/>
    <cellStyle name="标题 1 5" xfId="147"/>
    <cellStyle name="标题 1 6" xfId="148"/>
    <cellStyle name="标题 1 7" xfId="149"/>
    <cellStyle name="标题 10" xfId="150"/>
    <cellStyle name="标题 2" xfId="151"/>
    <cellStyle name="标题 2 2" xfId="152"/>
    <cellStyle name="标题 2 3" xfId="153"/>
    <cellStyle name="标题 2 4" xfId="154"/>
    <cellStyle name="标题 2 5" xfId="155"/>
    <cellStyle name="标题 2 6" xfId="156"/>
    <cellStyle name="标题 2 7" xfId="157"/>
    <cellStyle name="标题 3" xfId="158"/>
    <cellStyle name="标题 3 2" xfId="159"/>
    <cellStyle name="标题 3 3" xfId="160"/>
    <cellStyle name="标题 3 4" xfId="161"/>
    <cellStyle name="标题 3 5" xfId="162"/>
    <cellStyle name="标题 3 6" xfId="163"/>
    <cellStyle name="标题 3 7" xfId="164"/>
    <cellStyle name="标题 4" xfId="165"/>
    <cellStyle name="标题 4 2" xfId="166"/>
    <cellStyle name="标题 4 3" xfId="167"/>
    <cellStyle name="标题 4 4" xfId="168"/>
    <cellStyle name="标题 4 5" xfId="169"/>
    <cellStyle name="标题 4 6" xfId="170"/>
    <cellStyle name="标题 4 7" xfId="171"/>
    <cellStyle name="标题 5" xfId="172"/>
    <cellStyle name="标题 6" xfId="173"/>
    <cellStyle name="标题 7" xfId="174"/>
    <cellStyle name="标题 8" xfId="175"/>
    <cellStyle name="标题 9" xfId="176"/>
    <cellStyle name="差" xfId="177"/>
    <cellStyle name="差 2" xfId="178"/>
    <cellStyle name="差 3" xfId="179"/>
    <cellStyle name="差 4" xfId="180"/>
    <cellStyle name="差 5" xfId="181"/>
    <cellStyle name="差 6" xfId="182"/>
    <cellStyle name="差 7" xfId="183"/>
    <cellStyle name="常规 10" xfId="184"/>
    <cellStyle name="常规 11" xfId="185"/>
    <cellStyle name="常规 12" xfId="186"/>
    <cellStyle name="常规 13" xfId="187"/>
    <cellStyle name="常规 14" xfId="188"/>
    <cellStyle name="常规 15" xfId="189"/>
    <cellStyle name="常规 16" xfId="190"/>
    <cellStyle name="常规 17" xfId="191"/>
    <cellStyle name="常规 18" xfId="192"/>
    <cellStyle name="常规 19" xfId="193"/>
    <cellStyle name="常规 2" xfId="194"/>
    <cellStyle name="常规 2 2" xfId="195"/>
    <cellStyle name="常规 2 2 2" xfId="196"/>
    <cellStyle name="常规 2 3" xfId="197"/>
    <cellStyle name="常规 2 4" xfId="198"/>
    <cellStyle name="常规 2 5" xfId="199"/>
    <cellStyle name="常规 2 6" xfId="200"/>
    <cellStyle name="常规 2 7" xfId="201"/>
    <cellStyle name="常规 20" xfId="202"/>
    <cellStyle name="常规 21" xfId="203"/>
    <cellStyle name="常规 22" xfId="204"/>
    <cellStyle name="常规 23" xfId="205"/>
    <cellStyle name="常规 24" xfId="206"/>
    <cellStyle name="常规 25" xfId="207"/>
    <cellStyle name="常规 26" xfId="208"/>
    <cellStyle name="常规 27" xfId="209"/>
    <cellStyle name="常规 28" xfId="210"/>
    <cellStyle name="常规 29" xfId="211"/>
    <cellStyle name="常规 3" xfId="212"/>
    <cellStyle name="常规 3 10" xfId="213"/>
    <cellStyle name="常规 3 11" xfId="214"/>
    <cellStyle name="常规 3 12" xfId="215"/>
    <cellStyle name="常规 3 13" xfId="216"/>
    <cellStyle name="常规 3 14" xfId="217"/>
    <cellStyle name="常规 3 15" xfId="218"/>
    <cellStyle name="常规 3 2" xfId="219"/>
    <cellStyle name="常规 3 3" xfId="220"/>
    <cellStyle name="常规 3 4" xfId="221"/>
    <cellStyle name="常规 3 5" xfId="222"/>
    <cellStyle name="常规 3 6" xfId="223"/>
    <cellStyle name="常规 3 7" xfId="224"/>
    <cellStyle name="常规 3 8" xfId="225"/>
    <cellStyle name="常规 3 9" xfId="226"/>
    <cellStyle name="常规 30" xfId="227"/>
    <cellStyle name="常规 31" xfId="228"/>
    <cellStyle name="常规 32" xfId="229"/>
    <cellStyle name="常规 33" xfId="230"/>
    <cellStyle name="常规 34" xfId="231"/>
    <cellStyle name="常规 35" xfId="232"/>
    <cellStyle name="常规 36" xfId="233"/>
    <cellStyle name="常规 37" xfId="234"/>
    <cellStyle name="常规 38" xfId="235"/>
    <cellStyle name="常规 39" xfId="236"/>
    <cellStyle name="常规 4" xfId="237"/>
    <cellStyle name="常规 40" xfId="238"/>
    <cellStyle name="常规 41" xfId="239"/>
    <cellStyle name="常规 42" xfId="240"/>
    <cellStyle name="常规 43" xfId="241"/>
    <cellStyle name="常规 44" xfId="242"/>
    <cellStyle name="常规 45" xfId="243"/>
    <cellStyle name="常规 46" xfId="244"/>
    <cellStyle name="常规 47" xfId="245"/>
    <cellStyle name="常规 48" xfId="246"/>
    <cellStyle name="常规 49" xfId="247"/>
    <cellStyle name="常规 5" xfId="248"/>
    <cellStyle name="常规 50" xfId="249"/>
    <cellStyle name="常规 51" xfId="250"/>
    <cellStyle name="常规 52" xfId="251"/>
    <cellStyle name="常规 53" xfId="252"/>
    <cellStyle name="常规 6" xfId="253"/>
    <cellStyle name="常规 7" xfId="254"/>
    <cellStyle name="常规 8" xfId="255"/>
    <cellStyle name="常规 9" xfId="256"/>
    <cellStyle name="好" xfId="257"/>
    <cellStyle name="好 2" xfId="258"/>
    <cellStyle name="好 3" xfId="259"/>
    <cellStyle name="好 4" xfId="260"/>
    <cellStyle name="好 5" xfId="261"/>
    <cellStyle name="好 6" xfId="262"/>
    <cellStyle name="好 7" xfId="263"/>
    <cellStyle name="汇总" xfId="264"/>
    <cellStyle name="汇总 2" xfId="265"/>
    <cellStyle name="汇总 3" xfId="266"/>
    <cellStyle name="汇总 4" xfId="267"/>
    <cellStyle name="汇总 5" xfId="268"/>
    <cellStyle name="汇总 6" xfId="269"/>
    <cellStyle name="汇总 7" xfId="270"/>
    <cellStyle name="Currency" xfId="271"/>
    <cellStyle name="Currency [0]" xfId="272"/>
    <cellStyle name="计算" xfId="273"/>
    <cellStyle name="计算 2" xfId="274"/>
    <cellStyle name="计算 3" xfId="275"/>
    <cellStyle name="计算 4" xfId="276"/>
    <cellStyle name="计算 5" xfId="277"/>
    <cellStyle name="计算 6" xfId="278"/>
    <cellStyle name="计算 7" xfId="279"/>
    <cellStyle name="检查单元格" xfId="280"/>
    <cellStyle name="检查单元格 2" xfId="281"/>
    <cellStyle name="检查单元格 3" xfId="282"/>
    <cellStyle name="检查单元格 4" xfId="283"/>
    <cellStyle name="检查单元格 5" xfId="284"/>
    <cellStyle name="检查单元格 6" xfId="285"/>
    <cellStyle name="检查单元格 7" xfId="286"/>
    <cellStyle name="解释性文本" xfId="287"/>
    <cellStyle name="解释性文本 2" xfId="288"/>
    <cellStyle name="解释性文本 3" xfId="289"/>
    <cellStyle name="解释性文本 4" xfId="290"/>
    <cellStyle name="解释性文本 5" xfId="291"/>
    <cellStyle name="解释性文本 6" xfId="292"/>
    <cellStyle name="解释性文本 7" xfId="293"/>
    <cellStyle name="警告文本" xfId="294"/>
    <cellStyle name="警告文本 2" xfId="295"/>
    <cellStyle name="警告文本 3" xfId="296"/>
    <cellStyle name="警告文本 4" xfId="297"/>
    <cellStyle name="警告文本 5" xfId="298"/>
    <cellStyle name="警告文本 6" xfId="299"/>
    <cellStyle name="警告文本 7" xfId="300"/>
    <cellStyle name="链接单元格" xfId="301"/>
    <cellStyle name="链接单元格 2" xfId="302"/>
    <cellStyle name="链接单元格 3" xfId="303"/>
    <cellStyle name="链接单元格 4" xfId="304"/>
    <cellStyle name="链接单元格 5" xfId="305"/>
    <cellStyle name="链接单元格 6" xfId="306"/>
    <cellStyle name="链接单元格 7" xfId="307"/>
    <cellStyle name="Comma" xfId="308"/>
    <cellStyle name="千位分隔 2" xfId="309"/>
    <cellStyle name="千位分隔 3" xfId="310"/>
    <cellStyle name="千位分隔 4" xfId="311"/>
    <cellStyle name="千位分隔 5" xfId="312"/>
    <cellStyle name="千位分隔 6" xfId="313"/>
    <cellStyle name="千位分隔 7" xfId="314"/>
    <cellStyle name="千位分隔 8" xfId="315"/>
    <cellStyle name="Comma [0]" xfId="316"/>
    <cellStyle name="千位分隔[0] 2" xfId="317"/>
    <cellStyle name="千位分隔[0] 3" xfId="318"/>
    <cellStyle name="千位分隔[0] 3 2" xfId="319"/>
    <cellStyle name="千位分隔[0] 4" xfId="320"/>
    <cellStyle name="强调文字颜色 1" xfId="321"/>
    <cellStyle name="强调文字颜色 1 2" xfId="322"/>
    <cellStyle name="强调文字颜色 1 3" xfId="323"/>
    <cellStyle name="强调文字颜色 1 4" xfId="324"/>
    <cellStyle name="强调文字颜色 1 5" xfId="325"/>
    <cellStyle name="强调文字颜色 1 6" xfId="326"/>
    <cellStyle name="强调文字颜色 1 7" xfId="327"/>
    <cellStyle name="强调文字颜色 2" xfId="328"/>
    <cellStyle name="强调文字颜色 2 2" xfId="329"/>
    <cellStyle name="强调文字颜色 2 3" xfId="330"/>
    <cellStyle name="强调文字颜色 2 4" xfId="331"/>
    <cellStyle name="强调文字颜色 2 5" xfId="332"/>
    <cellStyle name="强调文字颜色 2 6" xfId="333"/>
    <cellStyle name="强调文字颜色 2 7" xfId="334"/>
    <cellStyle name="强调文字颜色 3" xfId="335"/>
    <cellStyle name="强调文字颜色 3 2" xfId="336"/>
    <cellStyle name="强调文字颜色 3 3" xfId="337"/>
    <cellStyle name="强调文字颜色 3 4" xfId="338"/>
    <cellStyle name="强调文字颜色 3 5" xfId="339"/>
    <cellStyle name="强调文字颜色 3 6" xfId="340"/>
    <cellStyle name="强调文字颜色 3 7" xfId="341"/>
    <cellStyle name="强调文字颜色 4" xfId="342"/>
    <cellStyle name="强调文字颜色 4 2" xfId="343"/>
    <cellStyle name="强调文字颜色 4 3" xfId="344"/>
    <cellStyle name="强调文字颜色 4 4" xfId="345"/>
    <cellStyle name="强调文字颜色 4 5" xfId="346"/>
    <cellStyle name="强调文字颜色 4 6" xfId="347"/>
    <cellStyle name="强调文字颜色 4 7" xfId="348"/>
    <cellStyle name="强调文字颜色 5" xfId="349"/>
    <cellStyle name="强调文字颜色 5 2" xfId="350"/>
    <cellStyle name="强调文字颜色 5 3" xfId="351"/>
    <cellStyle name="强调文字颜色 5 4" xfId="352"/>
    <cellStyle name="强调文字颜色 5 5" xfId="353"/>
    <cellStyle name="强调文字颜色 5 6" xfId="354"/>
    <cellStyle name="强调文字颜色 5 7" xfId="355"/>
    <cellStyle name="强调文字颜色 6" xfId="356"/>
    <cellStyle name="强调文字颜色 6 2" xfId="357"/>
    <cellStyle name="强调文字颜色 6 3" xfId="358"/>
    <cellStyle name="强调文字颜色 6 4" xfId="359"/>
    <cellStyle name="强调文字颜色 6 5" xfId="360"/>
    <cellStyle name="强调文字颜色 6 6" xfId="361"/>
    <cellStyle name="强调文字颜色 6 7" xfId="362"/>
    <cellStyle name="适中" xfId="363"/>
    <cellStyle name="适中 2" xfId="364"/>
    <cellStyle name="适中 3" xfId="365"/>
    <cellStyle name="适中 4" xfId="366"/>
    <cellStyle name="适中 5" xfId="367"/>
    <cellStyle name="适中 6" xfId="368"/>
    <cellStyle name="适中 7" xfId="369"/>
    <cellStyle name="输出" xfId="370"/>
    <cellStyle name="输出 2" xfId="371"/>
    <cellStyle name="输出 3" xfId="372"/>
    <cellStyle name="输出 4" xfId="373"/>
    <cellStyle name="输出 5" xfId="374"/>
    <cellStyle name="输出 6" xfId="375"/>
    <cellStyle name="输出 7" xfId="376"/>
    <cellStyle name="输入" xfId="377"/>
    <cellStyle name="输入 2" xfId="378"/>
    <cellStyle name="输入 3" xfId="379"/>
    <cellStyle name="输入 4" xfId="380"/>
    <cellStyle name="输入 5" xfId="381"/>
    <cellStyle name="输入 6" xfId="382"/>
    <cellStyle name="输入 7" xfId="383"/>
    <cellStyle name="注释" xfId="384"/>
    <cellStyle name="注释 2" xfId="385"/>
    <cellStyle name="注释 3" xfId="386"/>
    <cellStyle name="注释 4" xfId="387"/>
    <cellStyle name="注释 5" xfId="388"/>
    <cellStyle name="注释 6" xfId="389"/>
    <cellStyle name="注释 7" xfId="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" sqref="G5"/>
    </sheetView>
  </sheetViews>
  <sheetFormatPr defaultColWidth="9.33203125" defaultRowHeight="11.25"/>
  <cols>
    <col min="1" max="1" width="40.83203125" style="1" customWidth="1"/>
    <col min="2" max="4" width="16.83203125" style="57" customWidth="1"/>
    <col min="5" max="6" width="18.83203125" style="1" customWidth="1"/>
    <col min="7" max="16384" width="9.33203125" style="1" customWidth="1"/>
  </cols>
  <sheetData>
    <row r="1" spans="1:6" ht="28.5" customHeight="1">
      <c r="A1" s="84" t="s">
        <v>210</v>
      </c>
      <c r="B1" s="84"/>
      <c r="C1" s="84"/>
      <c r="D1" s="84"/>
      <c r="E1" s="84"/>
      <c r="F1" s="84"/>
    </row>
    <row r="2" spans="1:6" ht="27" customHeight="1">
      <c r="A2" s="72"/>
      <c r="B2" s="72"/>
      <c r="C2" s="72"/>
      <c r="D2" s="72"/>
      <c r="E2" s="85" t="s">
        <v>71</v>
      </c>
      <c r="F2" s="85"/>
    </row>
    <row r="3" spans="1:6" s="17" customFormat="1" ht="18" customHeight="1">
      <c r="A3" s="78" t="s">
        <v>8</v>
      </c>
      <c r="B3" s="80" t="s">
        <v>221</v>
      </c>
      <c r="C3" s="80" t="s">
        <v>222</v>
      </c>
      <c r="D3" s="80" t="s">
        <v>223</v>
      </c>
      <c r="E3" s="82" t="s">
        <v>224</v>
      </c>
      <c r="F3" s="83"/>
    </row>
    <row r="4" spans="1:6" s="18" customFormat="1" ht="18" customHeight="1">
      <c r="A4" s="79"/>
      <c r="B4" s="81"/>
      <c r="C4" s="81"/>
      <c r="D4" s="81"/>
      <c r="E4" s="11" t="s">
        <v>9</v>
      </c>
      <c r="F4" s="8" t="s">
        <v>10</v>
      </c>
    </row>
    <row r="5" spans="1:6" s="2" customFormat="1" ht="24.75" customHeight="1">
      <c r="A5" s="47" t="s">
        <v>201</v>
      </c>
      <c r="B5" s="54">
        <f>B6+B21</f>
        <v>79372</v>
      </c>
      <c r="C5" s="114">
        <f>SUM(C6,C21)</f>
        <v>81618</v>
      </c>
      <c r="D5" s="114">
        <f>SUM(D6,D21)</f>
        <v>69018</v>
      </c>
      <c r="E5" s="114">
        <f>C5-D5</f>
        <v>12600</v>
      </c>
      <c r="F5" s="115">
        <f>IF(D5=0," ",E5/D5*100)</f>
        <v>18.256107102495</v>
      </c>
    </row>
    <row r="6" spans="1:6" ht="24.75" customHeight="1">
      <c r="A6" s="14" t="s">
        <v>11</v>
      </c>
      <c r="B6" s="54">
        <f>SUM(B7:B20)</f>
        <v>60620</v>
      </c>
      <c r="C6" s="118">
        <f>C7+C8+C9+SUM(C10:C20)</f>
        <v>59639</v>
      </c>
      <c r="D6" s="118">
        <f>D7+D8+D9+SUM(D10:D20)</f>
        <v>50266</v>
      </c>
      <c r="E6" s="114">
        <f aca="true" t="shared" si="0" ref="E6:E27">C6-D6</f>
        <v>9373</v>
      </c>
      <c r="F6" s="115">
        <f aca="true" t="shared" si="1" ref="F6:F27">IF(D6=0," ",E6/D6*100)</f>
        <v>18.646799029164843</v>
      </c>
    </row>
    <row r="7" spans="1:6" ht="24.75" customHeight="1">
      <c r="A7" s="15" t="s">
        <v>51</v>
      </c>
      <c r="B7" s="54">
        <v>20590</v>
      </c>
      <c r="C7" s="55">
        <v>18319</v>
      </c>
      <c r="D7" s="55">
        <v>11142</v>
      </c>
      <c r="E7" s="114">
        <f t="shared" si="0"/>
        <v>7177</v>
      </c>
      <c r="F7" s="115">
        <f t="shared" si="1"/>
        <v>64.41392927661103</v>
      </c>
    </row>
    <row r="8" spans="1:6" ht="24.75" customHeight="1">
      <c r="A8" s="15" t="s">
        <v>52</v>
      </c>
      <c r="B8" s="54"/>
      <c r="C8" s="55"/>
      <c r="D8" s="55">
        <v>8142</v>
      </c>
      <c r="E8" s="114">
        <f t="shared" si="0"/>
        <v>-8142</v>
      </c>
      <c r="F8" s="115">
        <f t="shared" si="1"/>
        <v>-100</v>
      </c>
    </row>
    <row r="9" spans="1:6" ht="24.75" customHeight="1">
      <c r="A9" s="15" t="s">
        <v>53</v>
      </c>
      <c r="B9" s="54">
        <v>4810</v>
      </c>
      <c r="C9" s="55">
        <v>4741</v>
      </c>
      <c r="D9" s="55">
        <v>4556</v>
      </c>
      <c r="E9" s="114">
        <f t="shared" si="0"/>
        <v>185</v>
      </c>
      <c r="F9" s="115">
        <f t="shared" si="1"/>
        <v>4.060579455662862</v>
      </c>
    </row>
    <row r="10" spans="1:6" ht="24.75" customHeight="1">
      <c r="A10" s="16" t="s">
        <v>12</v>
      </c>
      <c r="B10" s="54">
        <v>940</v>
      </c>
      <c r="C10" s="55">
        <v>1373</v>
      </c>
      <c r="D10" s="55">
        <v>1217</v>
      </c>
      <c r="E10" s="114">
        <f t="shared" si="0"/>
        <v>156</v>
      </c>
      <c r="F10" s="115">
        <f t="shared" si="1"/>
        <v>12.818405916187345</v>
      </c>
    </row>
    <row r="11" spans="1:6" ht="24.75" customHeight="1">
      <c r="A11" s="15" t="s">
        <v>13</v>
      </c>
      <c r="B11" s="54">
        <v>500</v>
      </c>
      <c r="C11" s="55">
        <v>944</v>
      </c>
      <c r="D11" s="55">
        <v>813</v>
      </c>
      <c r="E11" s="114">
        <f t="shared" si="0"/>
        <v>131</v>
      </c>
      <c r="F11" s="115">
        <f t="shared" si="1"/>
        <v>16.113161131611317</v>
      </c>
    </row>
    <row r="12" spans="1:6" ht="24.75" customHeight="1">
      <c r="A12" s="15" t="s">
        <v>14</v>
      </c>
      <c r="B12" s="54">
        <v>2449</v>
      </c>
      <c r="C12" s="55">
        <v>3311</v>
      </c>
      <c r="D12" s="55">
        <v>2690</v>
      </c>
      <c r="E12" s="114">
        <f t="shared" si="0"/>
        <v>621</v>
      </c>
      <c r="F12" s="115">
        <f t="shared" si="1"/>
        <v>23.08550185873606</v>
      </c>
    </row>
    <row r="13" spans="1:6" ht="24.75" customHeight="1">
      <c r="A13" s="16" t="s">
        <v>24</v>
      </c>
      <c r="B13" s="54">
        <v>1082</v>
      </c>
      <c r="C13" s="55">
        <v>1242</v>
      </c>
      <c r="D13" s="55">
        <v>1112</v>
      </c>
      <c r="E13" s="114">
        <f t="shared" si="0"/>
        <v>130</v>
      </c>
      <c r="F13" s="115">
        <f t="shared" si="1"/>
        <v>11.690647482014388</v>
      </c>
    </row>
    <row r="14" spans="1:6" ht="24.75" customHeight="1">
      <c r="A14" s="15" t="s">
        <v>15</v>
      </c>
      <c r="B14" s="54">
        <v>723</v>
      </c>
      <c r="C14" s="55">
        <v>850</v>
      </c>
      <c r="D14" s="55">
        <v>915</v>
      </c>
      <c r="E14" s="114">
        <f t="shared" si="0"/>
        <v>-65</v>
      </c>
      <c r="F14" s="115">
        <f t="shared" si="1"/>
        <v>-7.103825136612022</v>
      </c>
    </row>
    <row r="15" spans="1:6" ht="24.75" customHeight="1">
      <c r="A15" s="15" t="s">
        <v>16</v>
      </c>
      <c r="B15" s="54">
        <v>1850</v>
      </c>
      <c r="C15" s="55">
        <v>1092</v>
      </c>
      <c r="D15" s="55">
        <v>1925</v>
      </c>
      <c r="E15" s="114">
        <f t="shared" si="0"/>
        <v>-833</v>
      </c>
      <c r="F15" s="115">
        <f t="shared" si="1"/>
        <v>-43.27272727272727</v>
      </c>
    </row>
    <row r="16" spans="1:6" ht="24.75" customHeight="1">
      <c r="A16" s="15" t="s">
        <v>17</v>
      </c>
      <c r="B16" s="54">
        <v>2250</v>
      </c>
      <c r="C16" s="55">
        <v>3686</v>
      </c>
      <c r="D16" s="55">
        <v>5135</v>
      </c>
      <c r="E16" s="114">
        <f t="shared" si="0"/>
        <v>-1449</v>
      </c>
      <c r="F16" s="115">
        <f t="shared" si="1"/>
        <v>-28.21811100292113</v>
      </c>
    </row>
    <row r="17" spans="1:6" ht="24.75" customHeight="1">
      <c r="A17" s="15" t="s">
        <v>18</v>
      </c>
      <c r="B17" s="54">
        <v>1350</v>
      </c>
      <c r="C17" s="55">
        <v>1596</v>
      </c>
      <c r="D17" s="55">
        <v>1276</v>
      </c>
      <c r="E17" s="114">
        <f t="shared" si="0"/>
        <v>320</v>
      </c>
      <c r="F17" s="115">
        <f t="shared" si="1"/>
        <v>25.07836990595611</v>
      </c>
    </row>
    <row r="18" spans="1:6" ht="24.75" customHeight="1">
      <c r="A18" s="15" t="s">
        <v>54</v>
      </c>
      <c r="B18" s="54">
        <v>19096</v>
      </c>
      <c r="C18" s="55">
        <v>14703</v>
      </c>
      <c r="D18" s="55">
        <v>4760</v>
      </c>
      <c r="E18" s="114">
        <f t="shared" si="0"/>
        <v>9943</v>
      </c>
      <c r="F18" s="115">
        <f t="shared" si="1"/>
        <v>208.88655462184875</v>
      </c>
    </row>
    <row r="19" spans="1:6" ht="24.75" customHeight="1">
      <c r="A19" s="15" t="s">
        <v>55</v>
      </c>
      <c r="B19" s="54">
        <v>4000</v>
      </c>
      <c r="C19" s="55">
        <v>6821</v>
      </c>
      <c r="D19" s="55">
        <v>5597</v>
      </c>
      <c r="E19" s="114">
        <f t="shared" si="0"/>
        <v>1224</v>
      </c>
      <c r="F19" s="115">
        <f t="shared" si="1"/>
        <v>21.86885831695551</v>
      </c>
    </row>
    <row r="20" spans="1:6" ht="24.75" customHeight="1">
      <c r="A20" s="15" t="s">
        <v>19</v>
      </c>
      <c r="B20" s="54">
        <v>980</v>
      </c>
      <c r="C20" s="55">
        <v>961</v>
      </c>
      <c r="D20" s="55">
        <v>986</v>
      </c>
      <c r="E20" s="114">
        <f t="shared" si="0"/>
        <v>-25</v>
      </c>
      <c r="F20" s="115">
        <f t="shared" si="1"/>
        <v>-2.535496957403651</v>
      </c>
    </row>
    <row r="21" spans="1:6" ht="24.75" customHeight="1">
      <c r="A21" s="14" t="s">
        <v>20</v>
      </c>
      <c r="B21" s="54">
        <f>SUM(B22:B26)</f>
        <v>18752</v>
      </c>
      <c r="C21" s="118">
        <f>SUM(C22:C27)</f>
        <v>21979</v>
      </c>
      <c r="D21" s="118">
        <f>SUM(D22:D27)</f>
        <v>18752</v>
      </c>
      <c r="E21" s="114">
        <f t="shared" si="0"/>
        <v>3227</v>
      </c>
      <c r="F21" s="115">
        <f t="shared" si="1"/>
        <v>17.208831058020476</v>
      </c>
    </row>
    <row r="22" spans="1:6" ht="24.75" customHeight="1">
      <c r="A22" s="15" t="s">
        <v>21</v>
      </c>
      <c r="B22" s="54">
        <v>3100</v>
      </c>
      <c r="C22" s="56">
        <v>4289</v>
      </c>
      <c r="D22" s="56">
        <v>2966</v>
      </c>
      <c r="E22" s="114">
        <f t="shared" si="0"/>
        <v>1323</v>
      </c>
      <c r="F22" s="115">
        <f t="shared" si="1"/>
        <v>44.60552933243426</v>
      </c>
    </row>
    <row r="23" spans="1:6" ht="24.75" customHeight="1">
      <c r="A23" s="15" t="s">
        <v>22</v>
      </c>
      <c r="B23" s="54">
        <v>7502</v>
      </c>
      <c r="C23" s="56">
        <v>7173</v>
      </c>
      <c r="D23" s="56">
        <v>7112</v>
      </c>
      <c r="E23" s="114">
        <f t="shared" si="0"/>
        <v>61</v>
      </c>
      <c r="F23" s="115">
        <f t="shared" si="1"/>
        <v>0.857705286839145</v>
      </c>
    </row>
    <row r="24" spans="1:6" ht="24.75" customHeight="1">
      <c r="A24" s="15" t="s">
        <v>23</v>
      </c>
      <c r="B24" s="54">
        <v>6800</v>
      </c>
      <c r="C24" s="56">
        <v>5064</v>
      </c>
      <c r="D24" s="56">
        <v>5536</v>
      </c>
      <c r="E24" s="114">
        <f t="shared" si="0"/>
        <v>-472</v>
      </c>
      <c r="F24" s="115">
        <f t="shared" si="1"/>
        <v>-8.526011560693641</v>
      </c>
    </row>
    <row r="25" spans="1:6" ht="24.75" customHeight="1">
      <c r="A25" s="15" t="s">
        <v>67</v>
      </c>
      <c r="B25" s="54">
        <v>150</v>
      </c>
      <c r="C25" s="56">
        <v>269</v>
      </c>
      <c r="D25" s="56">
        <v>1058</v>
      </c>
      <c r="E25" s="114">
        <f t="shared" si="0"/>
        <v>-789</v>
      </c>
      <c r="F25" s="115">
        <f t="shared" si="1"/>
        <v>-74.57466918714556</v>
      </c>
    </row>
    <row r="26" spans="1:6" ht="24.75" customHeight="1">
      <c r="A26" s="19" t="s">
        <v>70</v>
      </c>
      <c r="B26" s="54">
        <v>1200</v>
      </c>
      <c r="C26" s="56">
        <v>5184</v>
      </c>
      <c r="D26" s="56">
        <v>1120</v>
      </c>
      <c r="E26" s="114">
        <f t="shared" si="0"/>
        <v>4064</v>
      </c>
      <c r="F26" s="115">
        <f t="shared" si="1"/>
        <v>362.85714285714283</v>
      </c>
    </row>
    <row r="27" spans="1:6" ht="24.75" customHeight="1">
      <c r="A27" s="15" t="s">
        <v>68</v>
      </c>
      <c r="B27" s="54"/>
      <c r="C27" s="56"/>
      <c r="D27" s="56">
        <v>960</v>
      </c>
      <c r="E27" s="114">
        <f t="shared" si="0"/>
        <v>-960</v>
      </c>
      <c r="F27" s="115">
        <f t="shared" si="1"/>
        <v>-100</v>
      </c>
    </row>
    <row r="28" spans="5:6" ht="14.25">
      <c r="E28" s="57"/>
      <c r="F28" s="57"/>
    </row>
    <row r="29" spans="5:6" ht="14.25">
      <c r="E29" s="57"/>
      <c r="F29" s="57"/>
    </row>
    <row r="30" spans="5:6" ht="14.25">
      <c r="E30" s="57"/>
      <c r="F30" s="57"/>
    </row>
    <row r="31" spans="5:6" ht="14.25">
      <c r="E31" s="57"/>
      <c r="F31" s="57"/>
    </row>
    <row r="32" spans="5:6" ht="14.25">
      <c r="E32" s="57"/>
      <c r="F32" s="57"/>
    </row>
    <row r="33" spans="5:6" ht="14.25">
      <c r="E33" s="57"/>
      <c r="F33" s="57"/>
    </row>
    <row r="34" spans="5:6" ht="14.25">
      <c r="E34" s="57"/>
      <c r="F34" s="57"/>
    </row>
  </sheetData>
  <sheetProtection/>
  <mergeCells count="7">
    <mergeCell ref="A3:A4"/>
    <mergeCell ref="D3:D4"/>
    <mergeCell ref="E3:F3"/>
    <mergeCell ref="A1:F1"/>
    <mergeCell ref="B3:B4"/>
    <mergeCell ref="C3:C4"/>
    <mergeCell ref="E2:F2"/>
  </mergeCells>
  <printOptions horizontalCentered="1"/>
  <pageMargins left="0.31496062992125984" right="0.03937007874015748" top="1.1811023622047245" bottom="0.3937007874015748" header="0.5905511811023623" footer="0.31496062992125984"/>
  <pageSetup blackAndWhite="1" horizontalDpi="600" verticalDpi="600" orientation="portrait" paperSize="9" scale="90" r:id="rId1"/>
  <headerFooter>
    <oddHeader>&amp;L&amp;12　　　附表1：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7" sqref="H7"/>
    </sheetView>
  </sheetViews>
  <sheetFormatPr defaultColWidth="9.33203125" defaultRowHeight="11.25"/>
  <cols>
    <col min="1" max="1" width="15.33203125" style="71" customWidth="1"/>
    <col min="2" max="2" width="56.5" style="71" customWidth="1"/>
    <col min="3" max="4" width="16.83203125" style="71" customWidth="1"/>
    <col min="5" max="16384" width="9.33203125" style="71" customWidth="1"/>
  </cols>
  <sheetData>
    <row r="1" spans="1:4" ht="14.25">
      <c r="A1" s="156"/>
      <c r="B1" s="156"/>
      <c r="C1" s="156"/>
      <c r="D1" s="156"/>
    </row>
    <row r="2" spans="1:4" ht="34.5" customHeight="1">
      <c r="A2" s="154" t="s">
        <v>218</v>
      </c>
      <c r="B2" s="154"/>
      <c r="C2" s="154"/>
      <c r="D2" s="154"/>
    </row>
    <row r="3" spans="1:4" ht="21.75" customHeight="1">
      <c r="A3" s="155"/>
      <c r="B3" s="156"/>
      <c r="C3" s="156"/>
      <c r="D3" s="170" t="s">
        <v>185</v>
      </c>
    </row>
    <row r="4" spans="1:4" ht="33.75" customHeight="1">
      <c r="A4" s="171" t="s">
        <v>186</v>
      </c>
      <c r="B4" s="171" t="s">
        <v>187</v>
      </c>
      <c r="C4" s="159" t="s">
        <v>219</v>
      </c>
      <c r="D4" s="160" t="s">
        <v>220</v>
      </c>
    </row>
    <row r="5" spans="1:4" ht="31.5" customHeight="1">
      <c r="A5" s="161">
        <v>208</v>
      </c>
      <c r="B5" s="172" t="s">
        <v>188</v>
      </c>
      <c r="C5" s="69"/>
      <c r="D5" s="70"/>
    </row>
    <row r="6" spans="1:4" ht="31.5" customHeight="1">
      <c r="A6" s="161">
        <v>20804</v>
      </c>
      <c r="B6" s="172" t="s">
        <v>189</v>
      </c>
      <c r="C6" s="69"/>
      <c r="D6" s="70"/>
    </row>
    <row r="7" spans="1:4" ht="31.5" customHeight="1">
      <c r="A7" s="161">
        <v>223</v>
      </c>
      <c r="B7" s="172" t="s">
        <v>190</v>
      </c>
      <c r="C7" s="69">
        <v>50</v>
      </c>
      <c r="D7" s="70">
        <v>50</v>
      </c>
    </row>
    <row r="8" spans="1:4" ht="31.5" customHeight="1">
      <c r="A8" s="161">
        <v>22301</v>
      </c>
      <c r="B8" s="172" t="s">
        <v>191</v>
      </c>
      <c r="C8" s="69"/>
      <c r="D8" s="70"/>
    </row>
    <row r="9" spans="1:4" ht="31.5" customHeight="1">
      <c r="A9" s="161">
        <v>22302</v>
      </c>
      <c r="B9" s="172" t="s">
        <v>192</v>
      </c>
      <c r="C9" s="69"/>
      <c r="D9" s="70"/>
    </row>
    <row r="10" spans="1:4" ht="31.5" customHeight="1">
      <c r="A10" s="161">
        <v>22303</v>
      </c>
      <c r="B10" s="172" t="s">
        <v>193</v>
      </c>
      <c r="C10" s="69"/>
      <c r="D10" s="70"/>
    </row>
    <row r="11" spans="1:4" ht="31.5" customHeight="1">
      <c r="A11" s="161">
        <v>22304</v>
      </c>
      <c r="B11" s="172" t="s">
        <v>194</v>
      </c>
      <c r="C11" s="69"/>
      <c r="D11" s="70"/>
    </row>
    <row r="12" spans="1:4" ht="31.5" customHeight="1">
      <c r="A12" s="161">
        <v>22399</v>
      </c>
      <c r="B12" s="172" t="s">
        <v>195</v>
      </c>
      <c r="C12" s="69">
        <v>50</v>
      </c>
      <c r="D12" s="70">
        <v>50</v>
      </c>
    </row>
    <row r="13" spans="1:4" ht="31.5" customHeight="1">
      <c r="A13" s="161">
        <v>2239901</v>
      </c>
      <c r="B13" s="172" t="s">
        <v>196</v>
      </c>
      <c r="C13" s="69">
        <v>50</v>
      </c>
      <c r="D13" s="70">
        <v>50</v>
      </c>
    </row>
    <row r="14" spans="1:4" ht="31.5" customHeight="1">
      <c r="A14" s="161">
        <v>230</v>
      </c>
      <c r="B14" s="172" t="s">
        <v>197</v>
      </c>
      <c r="C14" s="69"/>
      <c r="D14" s="70"/>
    </row>
    <row r="15" spans="1:4" ht="31.5" customHeight="1">
      <c r="A15" s="161">
        <v>23005</v>
      </c>
      <c r="B15" s="172" t="s">
        <v>198</v>
      </c>
      <c r="C15" s="69"/>
      <c r="D15" s="70"/>
    </row>
    <row r="16" spans="1:4" ht="31.5" customHeight="1">
      <c r="A16" s="161">
        <v>23008</v>
      </c>
      <c r="B16" s="172" t="s">
        <v>199</v>
      </c>
      <c r="C16" s="69"/>
      <c r="D16" s="70"/>
    </row>
    <row r="17" spans="1:4" ht="31.5" customHeight="1">
      <c r="A17" s="173"/>
      <c r="B17" s="174" t="s">
        <v>200</v>
      </c>
      <c r="C17" s="69">
        <v>50</v>
      </c>
      <c r="D17" s="70">
        <v>50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headerFooter>
    <oddHeader>&amp;L　　　附表9：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5:B26"/>
    </sheetView>
  </sheetViews>
  <sheetFormatPr defaultColWidth="9.33203125" defaultRowHeight="11.25"/>
  <cols>
    <col min="1" max="1" width="36.83203125" style="1" customWidth="1"/>
    <col min="2" max="4" width="16.83203125" style="57" customWidth="1"/>
    <col min="5" max="6" width="18.83203125" style="1" customWidth="1"/>
    <col min="7" max="16384" width="9.33203125" style="1" customWidth="1"/>
  </cols>
  <sheetData>
    <row r="1" spans="1:6" ht="28.5" customHeight="1">
      <c r="A1" s="84" t="s">
        <v>211</v>
      </c>
      <c r="B1" s="84"/>
      <c r="C1" s="84"/>
      <c r="D1" s="84"/>
      <c r="E1" s="84"/>
      <c r="F1" s="84"/>
    </row>
    <row r="2" spans="1:6" ht="27" customHeight="1">
      <c r="A2" s="72"/>
      <c r="B2" s="72"/>
      <c r="C2" s="72"/>
      <c r="D2" s="72"/>
      <c r="E2" s="89" t="s">
        <v>71</v>
      </c>
      <c r="F2" s="89"/>
    </row>
    <row r="3" spans="1:6" s="17" customFormat="1" ht="18" customHeight="1">
      <c r="A3" s="86" t="s">
        <v>203</v>
      </c>
      <c r="B3" s="80" t="s">
        <v>225</v>
      </c>
      <c r="C3" s="80" t="s">
        <v>226</v>
      </c>
      <c r="D3" s="80" t="s">
        <v>64</v>
      </c>
      <c r="E3" s="87" t="s">
        <v>227</v>
      </c>
      <c r="F3" s="88"/>
    </row>
    <row r="4" spans="1:6" s="18" customFormat="1" ht="18" customHeight="1">
      <c r="A4" s="79"/>
      <c r="B4" s="81"/>
      <c r="C4" s="81"/>
      <c r="D4" s="81"/>
      <c r="E4" s="11" t="s">
        <v>25</v>
      </c>
      <c r="F4" s="8" t="s">
        <v>26</v>
      </c>
    </row>
    <row r="5" spans="1:6" s="2" customFormat="1" ht="24.75" customHeight="1">
      <c r="A5" s="47" t="s">
        <v>204</v>
      </c>
      <c r="B5" s="114">
        <f>SUM(B6:B26)</f>
        <v>431523</v>
      </c>
      <c r="C5" s="114">
        <f>SUM(C6:C26)</f>
        <v>673818</v>
      </c>
      <c r="D5" s="114">
        <f>SUM(D6:D26)</f>
        <v>587550</v>
      </c>
      <c r="E5" s="114">
        <f>SUM(E6:E25)</f>
        <v>86268</v>
      </c>
      <c r="F5" s="115">
        <f aca="true" t="shared" si="0" ref="F5:F26">IF(D5=0," ",E5/D5*100)</f>
        <v>14.68266530508042</v>
      </c>
    </row>
    <row r="6" spans="1:6" ht="24.75" customHeight="1">
      <c r="A6" s="50" t="s">
        <v>27</v>
      </c>
      <c r="B6" s="54">
        <v>22720</v>
      </c>
      <c r="C6" s="54">
        <v>45824</v>
      </c>
      <c r="D6" s="54">
        <v>44181</v>
      </c>
      <c r="E6" s="114">
        <f aca="true" t="shared" si="1" ref="E6:E25">C6-D6</f>
        <v>1643</v>
      </c>
      <c r="F6" s="115">
        <f t="shared" si="0"/>
        <v>3.7187931463751385</v>
      </c>
    </row>
    <row r="7" spans="1:6" ht="24" customHeight="1">
      <c r="A7" s="50" t="s">
        <v>28</v>
      </c>
      <c r="B7" s="54">
        <v>15326</v>
      </c>
      <c r="C7" s="54">
        <v>19200</v>
      </c>
      <c r="D7" s="54">
        <v>15966</v>
      </c>
      <c r="E7" s="116">
        <f t="shared" si="1"/>
        <v>3234</v>
      </c>
      <c r="F7" s="115">
        <f t="shared" si="0"/>
        <v>20.25554302893649</v>
      </c>
    </row>
    <row r="8" spans="1:6" ht="24.75" customHeight="1">
      <c r="A8" s="50" t="s">
        <v>29</v>
      </c>
      <c r="B8" s="54">
        <v>116122</v>
      </c>
      <c r="C8" s="54">
        <v>169136</v>
      </c>
      <c r="D8" s="54">
        <v>145645</v>
      </c>
      <c r="E8" s="116">
        <f t="shared" si="1"/>
        <v>23491</v>
      </c>
      <c r="F8" s="115">
        <f t="shared" si="0"/>
        <v>16.12894366438944</v>
      </c>
    </row>
    <row r="9" spans="1:6" ht="24.75" customHeight="1">
      <c r="A9" s="50" t="s">
        <v>30</v>
      </c>
      <c r="B9" s="54">
        <v>52</v>
      </c>
      <c r="C9" s="54">
        <v>6760</v>
      </c>
      <c r="D9" s="54">
        <v>5917</v>
      </c>
      <c r="E9" s="116">
        <f t="shared" si="1"/>
        <v>843</v>
      </c>
      <c r="F9" s="115">
        <f t="shared" si="0"/>
        <v>14.247084671286125</v>
      </c>
    </row>
    <row r="10" spans="1:6" ht="24.75" customHeight="1">
      <c r="A10" s="51" t="s">
        <v>31</v>
      </c>
      <c r="B10" s="54">
        <v>2823</v>
      </c>
      <c r="C10" s="54">
        <v>10092</v>
      </c>
      <c r="D10" s="54">
        <v>8471</v>
      </c>
      <c r="E10" s="116">
        <f t="shared" si="1"/>
        <v>1621</v>
      </c>
      <c r="F10" s="115">
        <f t="shared" si="0"/>
        <v>19.135875339393223</v>
      </c>
    </row>
    <row r="11" spans="1:6" ht="24.75" customHeight="1">
      <c r="A11" s="50" t="s">
        <v>32</v>
      </c>
      <c r="B11" s="54">
        <v>103434</v>
      </c>
      <c r="C11" s="54">
        <v>86833</v>
      </c>
      <c r="D11" s="54">
        <v>75734</v>
      </c>
      <c r="E11" s="116">
        <f t="shared" si="1"/>
        <v>11099</v>
      </c>
      <c r="F11" s="115">
        <f t="shared" si="0"/>
        <v>14.655240710909235</v>
      </c>
    </row>
    <row r="12" spans="1:6" ht="24.75" customHeight="1">
      <c r="A12" s="50" t="s">
        <v>33</v>
      </c>
      <c r="B12" s="54">
        <v>47704</v>
      </c>
      <c r="C12" s="54">
        <v>113088</v>
      </c>
      <c r="D12" s="54">
        <v>99045</v>
      </c>
      <c r="E12" s="116">
        <f t="shared" si="1"/>
        <v>14043</v>
      </c>
      <c r="F12" s="115">
        <f t="shared" si="0"/>
        <v>14.178403755868544</v>
      </c>
    </row>
    <row r="13" spans="1:6" ht="24.75" customHeight="1">
      <c r="A13" s="51" t="s">
        <v>34</v>
      </c>
      <c r="B13" s="54">
        <v>946</v>
      </c>
      <c r="C13" s="54">
        <v>5464</v>
      </c>
      <c r="D13" s="54">
        <v>9193</v>
      </c>
      <c r="E13" s="116">
        <f t="shared" si="1"/>
        <v>-3729</v>
      </c>
      <c r="F13" s="115">
        <f t="shared" si="0"/>
        <v>-40.56347220711411</v>
      </c>
    </row>
    <row r="14" spans="1:6" ht="24.75" customHeight="1">
      <c r="A14" s="50" t="s">
        <v>35</v>
      </c>
      <c r="B14" s="54">
        <v>7055</v>
      </c>
      <c r="C14" s="54">
        <v>21183</v>
      </c>
      <c r="D14" s="54">
        <v>10556</v>
      </c>
      <c r="E14" s="117">
        <f t="shared" si="1"/>
        <v>10627</v>
      </c>
      <c r="F14" s="115">
        <f t="shared" si="0"/>
        <v>100.67260325881016</v>
      </c>
    </row>
    <row r="15" spans="1:6" ht="24.75" customHeight="1">
      <c r="A15" s="50" t="s">
        <v>36</v>
      </c>
      <c r="B15" s="54">
        <v>73572</v>
      </c>
      <c r="C15" s="54">
        <v>155666</v>
      </c>
      <c r="D15" s="54">
        <v>98840</v>
      </c>
      <c r="E15" s="117">
        <f t="shared" si="1"/>
        <v>56826</v>
      </c>
      <c r="F15" s="115">
        <f t="shared" si="0"/>
        <v>57.492917847025495</v>
      </c>
    </row>
    <row r="16" spans="1:6" ht="24.75" customHeight="1">
      <c r="A16" s="50" t="s">
        <v>37</v>
      </c>
      <c r="B16" s="54">
        <v>8377</v>
      </c>
      <c r="C16" s="54">
        <v>16937</v>
      </c>
      <c r="D16" s="54">
        <v>52768</v>
      </c>
      <c r="E16" s="117">
        <f t="shared" si="1"/>
        <v>-35831</v>
      </c>
      <c r="F16" s="115">
        <f t="shared" si="0"/>
        <v>-67.90289569436023</v>
      </c>
    </row>
    <row r="17" spans="1:6" ht="24.75" customHeight="1">
      <c r="A17" s="50" t="s">
        <v>38</v>
      </c>
      <c r="B17" s="54">
        <v>411</v>
      </c>
      <c r="C17" s="54">
        <v>2196</v>
      </c>
      <c r="D17" s="54">
        <v>3814</v>
      </c>
      <c r="E17" s="117">
        <f t="shared" si="1"/>
        <v>-1618</v>
      </c>
      <c r="F17" s="115">
        <f t="shared" si="0"/>
        <v>-42.422653382275826</v>
      </c>
    </row>
    <row r="18" spans="1:6" ht="24.75" customHeight="1">
      <c r="A18" s="50" t="s">
        <v>39</v>
      </c>
      <c r="B18" s="54">
        <v>447</v>
      </c>
      <c r="C18" s="54">
        <v>1596</v>
      </c>
      <c r="D18" s="54">
        <v>1081</v>
      </c>
      <c r="E18" s="117">
        <f t="shared" si="1"/>
        <v>515</v>
      </c>
      <c r="F18" s="115">
        <f t="shared" si="0"/>
        <v>47.641073080481036</v>
      </c>
    </row>
    <row r="19" spans="1:6" ht="24.75" customHeight="1">
      <c r="A19" s="50" t="s">
        <v>40</v>
      </c>
      <c r="B19" s="54">
        <v>5</v>
      </c>
      <c r="C19" s="54">
        <v>122</v>
      </c>
      <c r="D19" s="54">
        <v>57</v>
      </c>
      <c r="E19" s="117">
        <f t="shared" si="1"/>
        <v>65</v>
      </c>
      <c r="F19" s="115">
        <f t="shared" si="0"/>
        <v>114.03508771929825</v>
      </c>
    </row>
    <row r="20" spans="1:6" ht="24.75" customHeight="1">
      <c r="A20" s="50" t="s">
        <v>41</v>
      </c>
      <c r="B20" s="54">
        <v>2833</v>
      </c>
      <c r="C20" s="54">
        <v>5628</v>
      </c>
      <c r="D20" s="54">
        <v>7994</v>
      </c>
      <c r="E20" s="117">
        <f t="shared" si="1"/>
        <v>-2366</v>
      </c>
      <c r="F20" s="115">
        <f t="shared" si="0"/>
        <v>-29.597197898423815</v>
      </c>
    </row>
    <row r="21" spans="1:6" ht="24.75" customHeight="1">
      <c r="A21" s="50" t="s">
        <v>7</v>
      </c>
      <c r="B21" s="54">
        <v>7745</v>
      </c>
      <c r="C21" s="54">
        <v>11634</v>
      </c>
      <c r="D21" s="54">
        <v>6147</v>
      </c>
      <c r="E21" s="116">
        <f t="shared" si="1"/>
        <v>5487</v>
      </c>
      <c r="F21" s="115">
        <f t="shared" si="0"/>
        <v>89.2630551488531</v>
      </c>
    </row>
    <row r="22" spans="1:6" ht="24.75" customHeight="1">
      <c r="A22" s="50" t="s">
        <v>42</v>
      </c>
      <c r="B22" s="54">
        <v>751</v>
      </c>
      <c r="C22" s="54">
        <v>927</v>
      </c>
      <c r="D22" s="54">
        <v>1283</v>
      </c>
      <c r="E22" s="116">
        <f t="shared" si="1"/>
        <v>-356</v>
      </c>
      <c r="F22" s="115">
        <f t="shared" si="0"/>
        <v>-27.74746687451286</v>
      </c>
    </row>
    <row r="23" spans="1:6" ht="24.75" customHeight="1">
      <c r="A23" s="50" t="s">
        <v>69</v>
      </c>
      <c r="B23" s="54">
        <v>15700</v>
      </c>
      <c r="C23" s="54">
        <v>96</v>
      </c>
      <c r="D23" s="54">
        <v>224</v>
      </c>
      <c r="E23" s="116">
        <f>C23-D23</f>
        <v>-128</v>
      </c>
      <c r="F23" s="115">
        <f>IF(D23=0," ",E23/D23*100)</f>
        <v>-57.14285714285714</v>
      </c>
    </row>
    <row r="24" spans="1:6" ht="24.75" customHeight="1">
      <c r="A24" s="50" t="s">
        <v>62</v>
      </c>
      <c r="B24" s="54">
        <v>2500</v>
      </c>
      <c r="C24" s="54">
        <v>1433</v>
      </c>
      <c r="D24" s="54">
        <v>599</v>
      </c>
      <c r="E24" s="116">
        <f t="shared" si="1"/>
        <v>834</v>
      </c>
      <c r="F24" s="115">
        <f t="shared" si="0"/>
        <v>139.23205342237063</v>
      </c>
    </row>
    <row r="25" spans="1:6" ht="24.75" customHeight="1">
      <c r="A25" s="50" t="s">
        <v>63</v>
      </c>
      <c r="B25" s="58"/>
      <c r="C25" s="54">
        <v>3</v>
      </c>
      <c r="D25" s="54">
        <v>35</v>
      </c>
      <c r="E25" s="116">
        <f t="shared" si="1"/>
        <v>-32</v>
      </c>
      <c r="F25" s="115">
        <f t="shared" si="0"/>
        <v>-91.42857142857143</v>
      </c>
    </row>
    <row r="26" spans="1:6" ht="24.75" customHeight="1">
      <c r="A26" s="50" t="s">
        <v>209</v>
      </c>
      <c r="B26" s="119">
        <v>3000</v>
      </c>
      <c r="C26" s="54"/>
      <c r="D26" s="59"/>
      <c r="E26" s="116"/>
      <c r="F26" s="115" t="str">
        <f t="shared" si="0"/>
        <v> </v>
      </c>
    </row>
  </sheetData>
  <sheetProtection/>
  <mergeCells count="7">
    <mergeCell ref="A1:F1"/>
    <mergeCell ref="A3:A4"/>
    <mergeCell ref="C3:C4"/>
    <mergeCell ref="D3:D4"/>
    <mergeCell ref="E3:F3"/>
    <mergeCell ref="B3:B4"/>
    <mergeCell ref="E2:F2"/>
  </mergeCells>
  <printOptions horizontalCentered="1"/>
  <pageMargins left="0.31496062992125984" right="0.03937007874015748" top="1.1811023622047245" bottom="0.3937007874015748" header="0.5905511811023623" footer="0.31496062992125984"/>
  <pageSetup blackAndWhite="1" horizontalDpi="600" verticalDpi="600" orientation="portrait" paperSize="9" scale="90" r:id="rId1"/>
  <headerFooter>
    <oddHeader>&amp;L&amp;12　　　附表2：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5" sqref="B5:F18"/>
    </sheetView>
  </sheetViews>
  <sheetFormatPr defaultColWidth="9.33203125" defaultRowHeight="11.25"/>
  <cols>
    <col min="1" max="1" width="40.83203125" style="1" customWidth="1"/>
    <col min="2" max="4" width="16.83203125" style="57" customWidth="1"/>
    <col min="5" max="6" width="16.83203125" style="1" customWidth="1"/>
    <col min="7" max="16384" width="9.33203125" style="1" customWidth="1"/>
  </cols>
  <sheetData>
    <row r="1" spans="1:6" ht="27" customHeight="1">
      <c r="A1" s="84" t="s">
        <v>212</v>
      </c>
      <c r="B1" s="84"/>
      <c r="C1" s="84"/>
      <c r="D1" s="84"/>
      <c r="E1" s="84"/>
      <c r="F1" s="84"/>
    </row>
    <row r="2" spans="2:6" s="4" customFormat="1" ht="19.5" customHeight="1">
      <c r="B2" s="60"/>
      <c r="C2" s="60"/>
      <c r="D2" s="90" t="s">
        <v>71</v>
      </c>
      <c r="E2" s="90"/>
      <c r="F2" s="90"/>
    </row>
    <row r="3" spans="1:6" s="9" customFormat="1" ht="19.5" customHeight="1">
      <c r="A3" s="86" t="s">
        <v>203</v>
      </c>
      <c r="B3" s="80" t="s">
        <v>228</v>
      </c>
      <c r="C3" s="80" t="s">
        <v>229</v>
      </c>
      <c r="D3" s="80" t="s">
        <v>230</v>
      </c>
      <c r="E3" s="82" t="s">
        <v>231</v>
      </c>
      <c r="F3" s="83"/>
    </row>
    <row r="4" spans="1:6" s="9" customFormat="1" ht="19.5" customHeight="1">
      <c r="A4" s="79"/>
      <c r="B4" s="91"/>
      <c r="C4" s="91"/>
      <c r="D4" s="91"/>
      <c r="E4" s="11" t="s">
        <v>9</v>
      </c>
      <c r="F4" s="8" t="s">
        <v>44</v>
      </c>
    </row>
    <row r="5" spans="1:6" s="10" customFormat="1" ht="30" customHeight="1">
      <c r="A5" s="48" t="s">
        <v>202</v>
      </c>
      <c r="B5" s="61">
        <f>SUM(B6:B8,B9:B10,B12:B13,B14)</f>
        <v>78300</v>
      </c>
      <c r="C5" s="61">
        <f>SUM(C6:C8,C9:C10,C12:C13,C14)</f>
        <v>151012</v>
      </c>
      <c r="D5" s="61">
        <f>SUM(D6:D8,D9:D10,D12:D13,D14)</f>
        <v>57569</v>
      </c>
      <c r="E5" s="61">
        <f>C5-D5</f>
        <v>93443</v>
      </c>
      <c r="F5" s="120">
        <f>E5/D5*100</f>
        <v>162.3147874724244</v>
      </c>
    </row>
    <row r="6" spans="1:6" ht="30" customHeight="1">
      <c r="A6" s="12" t="s">
        <v>46</v>
      </c>
      <c r="B6" s="121">
        <v>300</v>
      </c>
      <c r="C6" s="62">
        <v>183</v>
      </c>
      <c r="D6" s="62">
        <v>410</v>
      </c>
      <c r="E6" s="61">
        <f aca="true" t="shared" si="0" ref="E6:E14">C6-D6</f>
        <v>-227</v>
      </c>
      <c r="F6" s="120">
        <f aca="true" t="shared" si="1" ref="F6:F14">E6/D6*100</f>
        <v>-55.365853658536594</v>
      </c>
    </row>
    <row r="7" spans="1:6" ht="30" customHeight="1">
      <c r="A7" s="12" t="s">
        <v>47</v>
      </c>
      <c r="B7" s="121">
        <v>200</v>
      </c>
      <c r="C7" s="62">
        <v>364</v>
      </c>
      <c r="D7" s="62">
        <v>154</v>
      </c>
      <c r="E7" s="61">
        <f t="shared" si="0"/>
        <v>210</v>
      </c>
      <c r="F7" s="120">
        <f t="shared" si="1"/>
        <v>136.36363636363635</v>
      </c>
    </row>
    <row r="8" spans="1:6" ht="30" customHeight="1">
      <c r="A8" s="12" t="s">
        <v>48</v>
      </c>
      <c r="B8" s="121">
        <v>72000</v>
      </c>
      <c r="C8" s="62">
        <v>143469</v>
      </c>
      <c r="D8" s="62">
        <v>51122</v>
      </c>
      <c r="E8" s="61">
        <f t="shared" si="0"/>
        <v>92347</v>
      </c>
      <c r="F8" s="120">
        <f t="shared" si="1"/>
        <v>180.64042877821683</v>
      </c>
    </row>
    <row r="9" spans="1:6" ht="30" customHeight="1">
      <c r="A9" s="12" t="s">
        <v>49</v>
      </c>
      <c r="B9" s="121">
        <v>4900</v>
      </c>
      <c r="C9" s="62">
        <v>5596</v>
      </c>
      <c r="D9" s="62">
        <v>4897</v>
      </c>
      <c r="E9" s="61">
        <f t="shared" si="0"/>
        <v>699</v>
      </c>
      <c r="F9" s="120">
        <f t="shared" si="1"/>
        <v>14.274045333877886</v>
      </c>
    </row>
    <row r="10" spans="1:6" ht="30" customHeight="1">
      <c r="A10" s="12" t="s">
        <v>50</v>
      </c>
      <c r="B10" s="121">
        <v>200</v>
      </c>
      <c r="C10" s="62">
        <v>249</v>
      </c>
      <c r="D10" s="62">
        <v>150</v>
      </c>
      <c r="E10" s="61">
        <f t="shared" si="0"/>
        <v>99</v>
      </c>
      <c r="F10" s="120">
        <f t="shared" si="1"/>
        <v>66</v>
      </c>
    </row>
    <row r="11" spans="1:6" ht="30" customHeight="1">
      <c r="A11" s="13" t="s">
        <v>0</v>
      </c>
      <c r="B11" s="62">
        <v>200</v>
      </c>
      <c r="C11" s="62">
        <v>164</v>
      </c>
      <c r="D11" s="62">
        <v>150</v>
      </c>
      <c r="E11" s="61">
        <f t="shared" si="0"/>
        <v>14</v>
      </c>
      <c r="F11" s="120">
        <f t="shared" si="1"/>
        <v>9.333333333333334</v>
      </c>
    </row>
    <row r="12" spans="1:6" ht="30" customHeight="1">
      <c r="A12" s="52" t="s">
        <v>232</v>
      </c>
      <c r="B12" s="61"/>
      <c r="C12" s="62"/>
      <c r="D12" s="62">
        <v>11</v>
      </c>
      <c r="E12" s="61">
        <f t="shared" si="0"/>
        <v>-11</v>
      </c>
      <c r="F12" s="120">
        <f t="shared" si="1"/>
        <v>-100</v>
      </c>
    </row>
    <row r="13" spans="1:6" ht="30" customHeight="1">
      <c r="A13" s="52" t="s">
        <v>233</v>
      </c>
      <c r="B13" s="61"/>
      <c r="C13" s="62"/>
      <c r="D13" s="62">
        <v>45</v>
      </c>
      <c r="E13" s="61">
        <f t="shared" si="0"/>
        <v>-45</v>
      </c>
      <c r="F13" s="120">
        <f t="shared" si="1"/>
        <v>-100</v>
      </c>
    </row>
    <row r="14" spans="1:6" ht="30" customHeight="1">
      <c r="A14" s="52" t="s">
        <v>234</v>
      </c>
      <c r="B14" s="121">
        <v>700</v>
      </c>
      <c r="C14" s="62">
        <v>1151</v>
      </c>
      <c r="D14" s="62">
        <v>780</v>
      </c>
      <c r="E14" s="61">
        <f t="shared" si="0"/>
        <v>371</v>
      </c>
      <c r="F14" s="120">
        <f t="shared" si="1"/>
        <v>47.56410256410256</v>
      </c>
    </row>
    <row r="15" spans="5:6" ht="24.75" customHeight="1">
      <c r="E15" s="57"/>
      <c r="F15" s="57"/>
    </row>
    <row r="16" spans="5:6" ht="14.25">
      <c r="E16" s="57"/>
      <c r="F16" s="57"/>
    </row>
    <row r="17" spans="5:6" ht="14.25">
      <c r="E17" s="57"/>
      <c r="F17" s="57"/>
    </row>
    <row r="18" spans="5:6" ht="14.25">
      <c r="E18" s="57"/>
      <c r="F18" s="57"/>
    </row>
  </sheetData>
  <sheetProtection/>
  <mergeCells count="7">
    <mergeCell ref="D2:F2"/>
    <mergeCell ref="A1:F1"/>
    <mergeCell ref="E3:F3"/>
    <mergeCell ref="A3:A4"/>
    <mergeCell ref="C3:C4"/>
    <mergeCell ref="D3:D4"/>
    <mergeCell ref="B3:B4"/>
  </mergeCells>
  <printOptions horizontalCentered="1"/>
  <pageMargins left="0.31496062992125984" right="0.03937007874015748" top="1.1811023622047245" bottom="0.15748031496062992" header="0.5905511811023623" footer="0"/>
  <pageSetup blackAndWhite="1" errors="blank" horizontalDpi="600" verticalDpi="600" orientation="portrait" paperSize="9" scale="90" r:id="rId1"/>
  <headerFooter>
    <oddHeader>&amp;L&amp;12　　　附表3: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2" sqref="C5:E32"/>
    </sheetView>
  </sheetViews>
  <sheetFormatPr defaultColWidth="12.16015625" defaultRowHeight="11.25"/>
  <cols>
    <col min="1" max="1" width="12.16015625" style="68" customWidth="1"/>
    <col min="2" max="2" width="53.5" style="68" customWidth="1"/>
    <col min="3" max="5" width="14.83203125" style="68" customWidth="1"/>
    <col min="6" max="7" width="14.83203125" style="24" customWidth="1"/>
    <col min="8" max="16384" width="12.16015625" style="24" customWidth="1"/>
  </cols>
  <sheetData>
    <row r="1" spans="1:7" s="1" customFormat="1" ht="27" customHeight="1">
      <c r="A1" s="84" t="s">
        <v>213</v>
      </c>
      <c r="B1" s="84"/>
      <c r="C1" s="84"/>
      <c r="D1" s="84"/>
      <c r="E1" s="84"/>
      <c r="F1" s="84"/>
      <c r="G1" s="84"/>
    </row>
    <row r="2" spans="1:7" s="6" customFormat="1" ht="28.5" customHeight="1">
      <c r="A2" s="63"/>
      <c r="B2" s="63"/>
      <c r="C2" s="63"/>
      <c r="D2" s="63"/>
      <c r="E2" s="63"/>
      <c r="F2" s="5"/>
      <c r="G2" s="53" t="s">
        <v>82</v>
      </c>
    </row>
    <row r="3" spans="1:7" s="6" customFormat="1" ht="24.75" customHeight="1">
      <c r="A3" s="95" t="s">
        <v>45</v>
      </c>
      <c r="B3" s="97" t="s">
        <v>43</v>
      </c>
      <c r="C3" s="80" t="s">
        <v>228</v>
      </c>
      <c r="D3" s="80" t="s">
        <v>235</v>
      </c>
      <c r="E3" s="80" t="s">
        <v>66</v>
      </c>
      <c r="F3" s="100" t="s">
        <v>236</v>
      </c>
      <c r="G3" s="101"/>
    </row>
    <row r="4" spans="1:7" s="2" customFormat="1" ht="18" customHeight="1">
      <c r="A4" s="96"/>
      <c r="B4" s="98"/>
      <c r="C4" s="99"/>
      <c r="D4" s="99"/>
      <c r="E4" s="99"/>
      <c r="F4" s="11" t="s">
        <v>9</v>
      </c>
      <c r="G4" s="8" t="s">
        <v>10</v>
      </c>
    </row>
    <row r="5" spans="1:7" s="6" customFormat="1" ht="27.75" customHeight="1">
      <c r="A5" s="93" t="s">
        <v>83</v>
      </c>
      <c r="B5" s="94"/>
      <c r="C5" s="64">
        <f>C8+C11+C22+C24+C28+C30</f>
        <v>80011</v>
      </c>
      <c r="D5" s="64">
        <f>D6+D8+D11+D22+D24+D28+D30</f>
        <v>186575</v>
      </c>
      <c r="E5" s="64">
        <f>E8+E11+E22+E24+E28+E30</f>
        <v>83724</v>
      </c>
      <c r="F5" s="7">
        <f>D5-E5</f>
        <v>102851</v>
      </c>
      <c r="G5" s="26">
        <f>F5/E5*100</f>
        <v>122.84530122784388</v>
      </c>
    </row>
    <row r="6" spans="1:7" s="6" customFormat="1" ht="27.75" customHeight="1">
      <c r="A6" s="65">
        <v>207</v>
      </c>
      <c r="B6" s="66" t="s">
        <v>237</v>
      </c>
      <c r="C6" s="64"/>
      <c r="D6" s="122">
        <v>43</v>
      </c>
      <c r="E6" s="64"/>
      <c r="F6" s="7">
        <f>D6-E6</f>
        <v>43</v>
      </c>
      <c r="G6" s="26"/>
    </row>
    <row r="7" spans="1:7" s="6" customFormat="1" ht="27.75" customHeight="1">
      <c r="A7" s="65">
        <v>20707</v>
      </c>
      <c r="B7" s="74" t="s">
        <v>250</v>
      </c>
      <c r="C7" s="64"/>
      <c r="D7" s="122">
        <v>43</v>
      </c>
      <c r="E7" s="64"/>
      <c r="F7" s="7">
        <f>D7-E7</f>
        <v>43</v>
      </c>
      <c r="G7" s="26"/>
    </row>
    <row r="8" spans="1:7" s="6" customFormat="1" ht="27.75" customHeight="1">
      <c r="A8" s="67" t="s">
        <v>84</v>
      </c>
      <c r="B8" s="66" t="s">
        <v>5</v>
      </c>
      <c r="C8" s="64">
        <f>C9+C10</f>
        <v>1524</v>
      </c>
      <c r="D8" s="123">
        <v>2025</v>
      </c>
      <c r="E8" s="64">
        <v>2191</v>
      </c>
      <c r="F8" s="7">
        <f aca="true" t="shared" si="0" ref="F8:F30">D8-E8</f>
        <v>-166</v>
      </c>
      <c r="G8" s="26">
        <f aca="true" t="shared" si="1" ref="G8:G31">F8/E8*100</f>
        <v>-7.576449109995435</v>
      </c>
    </row>
    <row r="9" spans="1:7" s="6" customFormat="1" ht="27.75" customHeight="1">
      <c r="A9" s="67">
        <v>20822</v>
      </c>
      <c r="B9" s="66" t="s">
        <v>85</v>
      </c>
      <c r="C9" s="64">
        <v>1150</v>
      </c>
      <c r="D9" s="64">
        <v>1504</v>
      </c>
      <c r="E9" s="64">
        <v>1793</v>
      </c>
      <c r="F9" s="7">
        <f t="shared" si="0"/>
        <v>-289</v>
      </c>
      <c r="G9" s="26">
        <f t="shared" si="1"/>
        <v>-16.11823759063023</v>
      </c>
    </row>
    <row r="10" spans="1:7" s="6" customFormat="1" ht="27.75" customHeight="1">
      <c r="A10" s="67">
        <v>20823</v>
      </c>
      <c r="B10" s="73" t="s">
        <v>249</v>
      </c>
      <c r="C10" s="64">
        <v>374</v>
      </c>
      <c r="D10" s="64">
        <v>521</v>
      </c>
      <c r="E10" s="64">
        <v>398</v>
      </c>
      <c r="F10" s="7">
        <f t="shared" si="0"/>
        <v>123</v>
      </c>
      <c r="G10" s="26">
        <f t="shared" si="1"/>
        <v>30.90452261306533</v>
      </c>
    </row>
    <row r="11" spans="1:7" s="6" customFormat="1" ht="27.75" customHeight="1">
      <c r="A11" s="67" t="s">
        <v>86</v>
      </c>
      <c r="B11" s="66" t="s">
        <v>6</v>
      </c>
      <c r="C11" s="64">
        <f>C12+C16+C18+C19+C20+C21</f>
        <v>77215</v>
      </c>
      <c r="D11" s="64">
        <f>D12+D16+D18+D19+D20+D21</f>
        <v>180103</v>
      </c>
      <c r="E11" s="64">
        <v>78011</v>
      </c>
      <c r="F11" s="7">
        <f t="shared" si="0"/>
        <v>102092</v>
      </c>
      <c r="G11" s="26">
        <f t="shared" si="1"/>
        <v>130.8687236415377</v>
      </c>
    </row>
    <row r="12" spans="1:7" s="6" customFormat="1" ht="27.75" customHeight="1">
      <c r="A12" s="67" t="s">
        <v>87</v>
      </c>
      <c r="B12" s="73" t="s">
        <v>251</v>
      </c>
      <c r="C12" s="64">
        <f>C13+C14+C15</f>
        <v>71115</v>
      </c>
      <c r="D12" s="64">
        <v>172514</v>
      </c>
      <c r="E12" s="64">
        <v>63341</v>
      </c>
      <c r="F12" s="7">
        <f t="shared" si="0"/>
        <v>109173</v>
      </c>
      <c r="G12" s="26">
        <f t="shared" si="1"/>
        <v>172.3575567168185</v>
      </c>
    </row>
    <row r="13" spans="1:8" s="6" customFormat="1" ht="27.75" customHeight="1">
      <c r="A13" s="67" t="s">
        <v>88</v>
      </c>
      <c r="B13" s="66" t="s">
        <v>56</v>
      </c>
      <c r="C13" s="124">
        <v>57115</v>
      </c>
      <c r="D13" s="64">
        <v>84268</v>
      </c>
      <c r="E13" s="64">
        <v>38904</v>
      </c>
      <c r="F13" s="7">
        <f t="shared" si="0"/>
        <v>45364</v>
      </c>
      <c r="G13" s="26">
        <f t="shared" si="1"/>
        <v>116.60497635204605</v>
      </c>
      <c r="H13" s="92"/>
    </row>
    <row r="14" spans="1:8" s="6" customFormat="1" ht="27.75" customHeight="1">
      <c r="A14" s="67">
        <v>2120802</v>
      </c>
      <c r="B14" s="66" t="s">
        <v>89</v>
      </c>
      <c r="C14" s="124">
        <v>8000</v>
      </c>
      <c r="D14" s="64">
        <v>23769</v>
      </c>
      <c r="E14" s="64">
        <v>9569</v>
      </c>
      <c r="F14" s="7">
        <f t="shared" si="0"/>
        <v>14200</v>
      </c>
      <c r="G14" s="26">
        <f t="shared" si="1"/>
        <v>148.39586163653465</v>
      </c>
      <c r="H14" s="92"/>
    </row>
    <row r="15" spans="1:8" s="6" customFormat="1" ht="27.75" customHeight="1">
      <c r="A15" s="67">
        <v>2120803</v>
      </c>
      <c r="B15" s="66" t="s">
        <v>57</v>
      </c>
      <c r="C15" s="124">
        <v>6000</v>
      </c>
      <c r="D15" s="64">
        <v>40085</v>
      </c>
      <c r="E15" s="64">
        <v>12400</v>
      </c>
      <c r="F15" s="7">
        <f t="shared" si="0"/>
        <v>27685</v>
      </c>
      <c r="G15" s="26">
        <f t="shared" si="1"/>
        <v>223.26612903225805</v>
      </c>
      <c r="H15" s="92"/>
    </row>
    <row r="16" spans="1:7" s="6" customFormat="1" ht="27.75" customHeight="1">
      <c r="A16" s="67" t="s">
        <v>90</v>
      </c>
      <c r="B16" s="73" t="s">
        <v>252</v>
      </c>
      <c r="C16" s="64">
        <f>C17</f>
        <v>300</v>
      </c>
      <c r="D16" s="64">
        <v>183</v>
      </c>
      <c r="E16" s="64">
        <v>410</v>
      </c>
      <c r="F16" s="7">
        <f t="shared" si="0"/>
        <v>-227</v>
      </c>
      <c r="G16" s="26">
        <f t="shared" si="1"/>
        <v>-55.365853658536594</v>
      </c>
    </row>
    <row r="17" spans="1:7" s="6" customFormat="1" ht="27.75" customHeight="1">
      <c r="A17" s="67" t="s">
        <v>91</v>
      </c>
      <c r="B17" s="66" t="s">
        <v>58</v>
      </c>
      <c r="C17" s="64">
        <v>300</v>
      </c>
      <c r="D17" s="64">
        <v>183</v>
      </c>
      <c r="E17" s="64">
        <v>410</v>
      </c>
      <c r="F17" s="7">
        <f t="shared" si="0"/>
        <v>-227</v>
      </c>
      <c r="G17" s="26">
        <f t="shared" si="1"/>
        <v>-55.365853658536594</v>
      </c>
    </row>
    <row r="18" spans="1:7" s="6" customFormat="1" ht="27.75" customHeight="1">
      <c r="A18" s="67" t="s">
        <v>92</v>
      </c>
      <c r="B18" s="73" t="s">
        <v>253</v>
      </c>
      <c r="C18" s="64">
        <v>200</v>
      </c>
      <c r="D18" s="64">
        <v>659</v>
      </c>
      <c r="E18" s="64">
        <v>815</v>
      </c>
      <c r="F18" s="7">
        <f t="shared" si="0"/>
        <v>-156</v>
      </c>
      <c r="G18" s="26">
        <f t="shared" si="1"/>
        <v>-19.141104294478527</v>
      </c>
    </row>
    <row r="19" spans="1:7" s="6" customFormat="1" ht="27.75" customHeight="1">
      <c r="A19" s="67">
        <v>21212</v>
      </c>
      <c r="B19" s="66" t="s">
        <v>238</v>
      </c>
      <c r="C19" s="64"/>
      <c r="D19" s="64"/>
      <c r="E19" s="64">
        <v>7768</v>
      </c>
      <c r="F19" s="7">
        <f t="shared" si="0"/>
        <v>-7768</v>
      </c>
      <c r="G19" s="26">
        <f t="shared" si="1"/>
        <v>-100</v>
      </c>
    </row>
    <row r="20" spans="1:7" s="6" customFormat="1" ht="27.75" customHeight="1">
      <c r="A20" s="67" t="s">
        <v>3</v>
      </c>
      <c r="B20" s="73" t="s">
        <v>254</v>
      </c>
      <c r="C20" s="64">
        <v>4900</v>
      </c>
      <c r="D20" s="64">
        <v>5596</v>
      </c>
      <c r="E20" s="64">
        <v>4897</v>
      </c>
      <c r="F20" s="7">
        <f t="shared" si="0"/>
        <v>699</v>
      </c>
      <c r="G20" s="26">
        <f t="shared" si="1"/>
        <v>14.274045333877886</v>
      </c>
    </row>
    <row r="21" spans="1:7" s="6" customFormat="1" ht="27.75" customHeight="1">
      <c r="A21" s="67">
        <v>21214</v>
      </c>
      <c r="B21" s="73" t="s">
        <v>255</v>
      </c>
      <c r="C21" s="64">
        <v>700</v>
      </c>
      <c r="D21" s="64">
        <v>1151</v>
      </c>
      <c r="E21" s="64">
        <v>780</v>
      </c>
      <c r="F21" s="7">
        <f t="shared" si="0"/>
        <v>371</v>
      </c>
      <c r="G21" s="26">
        <f t="shared" si="1"/>
        <v>47.56410256410256</v>
      </c>
    </row>
    <row r="22" spans="1:7" s="6" customFormat="1" ht="27.75" customHeight="1">
      <c r="A22" s="67" t="s">
        <v>1</v>
      </c>
      <c r="B22" s="66" t="s">
        <v>59</v>
      </c>
      <c r="C22" s="64">
        <f>C23</f>
        <v>34</v>
      </c>
      <c r="D22" s="64">
        <v>47</v>
      </c>
      <c r="E22" s="64">
        <v>28</v>
      </c>
      <c r="F22" s="7">
        <f t="shared" si="0"/>
        <v>19</v>
      </c>
      <c r="G22" s="26">
        <f t="shared" si="1"/>
        <v>67.85714285714286</v>
      </c>
    </row>
    <row r="23" spans="1:7" s="6" customFormat="1" ht="27.75" customHeight="1">
      <c r="A23" s="67">
        <v>21366</v>
      </c>
      <c r="B23" s="73" t="s">
        <v>256</v>
      </c>
      <c r="C23" s="64">
        <v>34</v>
      </c>
      <c r="D23" s="64">
        <v>47</v>
      </c>
      <c r="E23" s="64">
        <v>28</v>
      </c>
      <c r="F23" s="7">
        <f t="shared" si="0"/>
        <v>19</v>
      </c>
      <c r="G23" s="26">
        <f t="shared" si="1"/>
        <v>67.85714285714286</v>
      </c>
    </row>
    <row r="24" spans="1:7" s="6" customFormat="1" ht="27.75" customHeight="1">
      <c r="A24" s="67" t="s">
        <v>2</v>
      </c>
      <c r="B24" s="66" t="s">
        <v>60</v>
      </c>
      <c r="C24" s="64">
        <v>353</v>
      </c>
      <c r="D24" s="64">
        <v>3402</v>
      </c>
      <c r="E24" s="64">
        <v>3313</v>
      </c>
      <c r="F24" s="7">
        <f t="shared" si="0"/>
        <v>89</v>
      </c>
      <c r="G24" s="26">
        <f t="shared" si="1"/>
        <v>2.6863869604587984</v>
      </c>
    </row>
    <row r="25" spans="1:7" s="6" customFormat="1" ht="27.75" customHeight="1">
      <c r="A25" s="67">
        <v>22960</v>
      </c>
      <c r="B25" s="73" t="s">
        <v>257</v>
      </c>
      <c r="C25" s="64">
        <v>353</v>
      </c>
      <c r="D25" s="64">
        <v>3402</v>
      </c>
      <c r="E25" s="64">
        <v>3313</v>
      </c>
      <c r="F25" s="7">
        <f t="shared" si="0"/>
        <v>89</v>
      </c>
      <c r="G25" s="26">
        <f t="shared" si="1"/>
        <v>2.6863869604587984</v>
      </c>
    </row>
    <row r="26" spans="1:7" s="6" customFormat="1" ht="27.75" customHeight="1">
      <c r="A26" s="67" t="s">
        <v>4</v>
      </c>
      <c r="B26" s="66" t="s">
        <v>239</v>
      </c>
      <c r="C26" s="64">
        <v>200</v>
      </c>
      <c r="D26" s="64">
        <v>582</v>
      </c>
      <c r="E26" s="64">
        <v>832</v>
      </c>
      <c r="F26" s="7">
        <f>D26-E26</f>
        <v>-250</v>
      </c>
      <c r="G26" s="26">
        <f t="shared" si="1"/>
        <v>-30.048076923076923</v>
      </c>
    </row>
    <row r="27" spans="1:7" s="6" customFormat="1" ht="27.75" customHeight="1">
      <c r="A27" s="67">
        <v>2296011</v>
      </c>
      <c r="B27" s="66" t="s">
        <v>240</v>
      </c>
      <c r="C27" s="64"/>
      <c r="D27" s="64">
        <v>2000</v>
      </c>
      <c r="E27" s="64">
        <v>300</v>
      </c>
      <c r="F27" s="7">
        <f>D27-E27</f>
        <v>1700</v>
      </c>
      <c r="G27" s="26">
        <f t="shared" si="1"/>
        <v>566.6666666666667</v>
      </c>
    </row>
    <row r="28" spans="1:7" s="6" customFormat="1" ht="27.75" customHeight="1">
      <c r="A28" s="67">
        <v>232</v>
      </c>
      <c r="B28" s="66" t="s">
        <v>93</v>
      </c>
      <c r="C28" s="64">
        <f>C29</f>
        <v>885</v>
      </c>
      <c r="D28" s="64">
        <v>884</v>
      </c>
      <c r="E28" s="64">
        <v>150</v>
      </c>
      <c r="F28" s="7">
        <f t="shared" si="0"/>
        <v>734</v>
      </c>
      <c r="G28" s="26">
        <f t="shared" si="1"/>
        <v>489.33333333333337</v>
      </c>
    </row>
    <row r="29" spans="1:7" s="6" customFormat="1" ht="27.75" customHeight="1">
      <c r="A29" s="67">
        <v>23204</v>
      </c>
      <c r="B29" s="66" t="s">
        <v>94</v>
      </c>
      <c r="C29" s="64">
        <v>885</v>
      </c>
      <c r="D29" s="64">
        <v>884</v>
      </c>
      <c r="E29" s="64">
        <v>150</v>
      </c>
      <c r="F29" s="7">
        <f t="shared" si="0"/>
        <v>734</v>
      </c>
      <c r="G29" s="26">
        <f t="shared" si="1"/>
        <v>489.33333333333337</v>
      </c>
    </row>
    <row r="30" spans="1:7" s="6" customFormat="1" ht="27.75" customHeight="1">
      <c r="A30" s="67">
        <v>233</v>
      </c>
      <c r="B30" s="66" t="s">
        <v>95</v>
      </c>
      <c r="C30" s="64"/>
      <c r="D30" s="64">
        <v>71</v>
      </c>
      <c r="E30" s="64">
        <v>31</v>
      </c>
      <c r="F30" s="7">
        <f t="shared" si="0"/>
        <v>40</v>
      </c>
      <c r="G30" s="26">
        <f t="shared" si="1"/>
        <v>129.03225806451613</v>
      </c>
    </row>
    <row r="31" spans="1:7" s="6" customFormat="1" ht="27.75" customHeight="1">
      <c r="A31" s="67">
        <v>23304</v>
      </c>
      <c r="B31" s="66" t="s">
        <v>96</v>
      </c>
      <c r="C31" s="64"/>
      <c r="D31" s="64">
        <v>71</v>
      </c>
      <c r="E31" s="64">
        <v>31</v>
      </c>
      <c r="F31" s="7">
        <f>D31-E31</f>
        <v>40</v>
      </c>
      <c r="G31" s="26">
        <f t="shared" si="1"/>
        <v>129.03225806451613</v>
      </c>
    </row>
    <row r="32" ht="19.5" customHeight="1"/>
  </sheetData>
  <sheetProtection/>
  <mergeCells count="9">
    <mergeCell ref="H13:H15"/>
    <mergeCell ref="A1:G1"/>
    <mergeCell ref="A5:B5"/>
    <mergeCell ref="A3:A4"/>
    <mergeCell ref="B3:B4"/>
    <mergeCell ref="C3:C4"/>
    <mergeCell ref="D3:D4"/>
    <mergeCell ref="E3:E4"/>
    <mergeCell ref="F3:G3"/>
  </mergeCells>
  <printOptions horizontalCentered="1"/>
  <pageMargins left="0.31496062992125984" right="0.03937007874015748" top="0.9055118110236221" bottom="0.1968503937007874" header="0.5905511811023623" footer="0.1968503937007874"/>
  <pageSetup blackAndWhite="1" errors="blank" horizontalDpi="600" verticalDpi="600" orientation="portrait" paperSize="9" scale="85" r:id="rId1"/>
  <headerFooter alignWithMargins="0">
    <oddHeader>&amp;L&amp;12附表4：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pane xSplit="1" ySplit="4" topLeftCell="C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7" sqref="C27:F54"/>
    </sheetView>
  </sheetViews>
  <sheetFormatPr defaultColWidth="9.33203125" defaultRowHeight="11.25"/>
  <cols>
    <col min="1" max="1" width="45.83203125" style="34" customWidth="1"/>
    <col min="2" max="2" width="15.83203125" style="34" customWidth="1"/>
    <col min="3" max="6" width="15.83203125" style="35" customWidth="1"/>
    <col min="7" max="16384" width="9.33203125" style="27" customWidth="1"/>
  </cols>
  <sheetData>
    <row r="1" spans="1:6" ht="42.75" customHeight="1">
      <c r="A1" s="106" t="s">
        <v>214</v>
      </c>
      <c r="B1" s="106"/>
      <c r="C1" s="106"/>
      <c r="D1" s="106"/>
      <c r="E1" s="106"/>
      <c r="F1" s="106"/>
    </row>
    <row r="2" spans="1:6" ht="24" customHeight="1">
      <c r="A2" s="28"/>
      <c r="B2" s="28"/>
      <c r="C2" s="29"/>
      <c r="D2" s="29"/>
      <c r="E2" s="107" t="s">
        <v>71</v>
      </c>
      <c r="F2" s="107"/>
    </row>
    <row r="3" spans="1:6" ht="24.75" customHeight="1">
      <c r="A3" s="102" t="s">
        <v>104</v>
      </c>
      <c r="B3" s="103" t="s">
        <v>241</v>
      </c>
      <c r="C3" s="103" t="s">
        <v>235</v>
      </c>
      <c r="D3" s="103" t="s">
        <v>242</v>
      </c>
      <c r="E3" s="104" t="s">
        <v>248</v>
      </c>
      <c r="F3" s="105"/>
    </row>
    <row r="4" spans="1:6" s="30" customFormat="1" ht="21.75" customHeight="1">
      <c r="A4" s="102"/>
      <c r="B4" s="103"/>
      <c r="C4" s="103"/>
      <c r="D4" s="103"/>
      <c r="E4" s="11" t="s">
        <v>9</v>
      </c>
      <c r="F4" s="8" t="s">
        <v>10</v>
      </c>
    </row>
    <row r="5" spans="1:6" ht="18" customHeight="1">
      <c r="A5" s="49" t="s">
        <v>208</v>
      </c>
      <c r="B5" s="75">
        <f aca="true" t="shared" si="0" ref="B5:D8">B29+B33</f>
        <v>107418</v>
      </c>
      <c r="C5" s="32">
        <f>C29+C33+C37</f>
        <v>101233</v>
      </c>
      <c r="D5" s="32">
        <f t="shared" si="0"/>
        <v>100647</v>
      </c>
      <c r="E5" s="32">
        <f>C5-D5</f>
        <v>586</v>
      </c>
      <c r="F5" s="46">
        <f>E5/D5*100</f>
        <v>0.5822329527954136</v>
      </c>
    </row>
    <row r="6" spans="1:6" ht="18" customHeight="1">
      <c r="A6" s="31" t="s">
        <v>105</v>
      </c>
      <c r="B6" s="76">
        <f t="shared" si="0"/>
        <v>30801</v>
      </c>
      <c r="C6" s="125">
        <f>C30+C34+C38</f>
        <v>28158</v>
      </c>
      <c r="D6" s="125">
        <f t="shared" si="0"/>
        <v>27123</v>
      </c>
      <c r="E6" s="32">
        <f>C6-D6</f>
        <v>1035</v>
      </c>
      <c r="F6" s="46">
        <f>E6/D6*100</f>
        <v>3.815949563101427</v>
      </c>
    </row>
    <row r="7" spans="1:6" ht="18" customHeight="1">
      <c r="A7" s="31" t="s">
        <v>106</v>
      </c>
      <c r="B7" s="76">
        <f t="shared" si="0"/>
        <v>74287</v>
      </c>
      <c r="C7" s="125">
        <f>C31+C35+C39</f>
        <v>72181</v>
      </c>
      <c r="D7" s="125">
        <f t="shared" si="0"/>
        <v>69629</v>
      </c>
      <c r="E7" s="32">
        <f>C7-D7</f>
        <v>2552</v>
      </c>
      <c r="F7" s="46">
        <f>E7/D7*100</f>
        <v>3.6651395251978345</v>
      </c>
    </row>
    <row r="8" spans="1:6" ht="18" customHeight="1">
      <c r="A8" s="31" t="s">
        <v>107</v>
      </c>
      <c r="B8" s="76">
        <f t="shared" si="0"/>
        <v>2330</v>
      </c>
      <c r="C8" s="125">
        <f>C32+C36+C40</f>
        <v>894</v>
      </c>
      <c r="D8" s="125">
        <f t="shared" si="0"/>
        <v>3895</v>
      </c>
      <c r="E8" s="32">
        <f>C8-D8</f>
        <v>-3001</v>
      </c>
      <c r="F8" s="46">
        <f>E8/D8*100</f>
        <v>-77.04749679075739</v>
      </c>
    </row>
    <row r="9" spans="1:6" ht="18" customHeight="1">
      <c r="A9" s="31" t="s">
        <v>108</v>
      </c>
      <c r="B9" s="42"/>
      <c r="C9" s="38"/>
      <c r="D9" s="36"/>
      <c r="E9" s="32"/>
      <c r="F9" s="46"/>
    </row>
    <row r="10" spans="1:6" ht="18" customHeight="1">
      <c r="A10" s="31" t="s">
        <v>105</v>
      </c>
      <c r="B10" s="42"/>
      <c r="C10" s="38"/>
      <c r="D10" s="36"/>
      <c r="E10" s="32"/>
      <c r="F10" s="46"/>
    </row>
    <row r="11" spans="1:6" ht="18" customHeight="1">
      <c r="A11" s="31" t="s">
        <v>106</v>
      </c>
      <c r="B11" s="42"/>
      <c r="C11" s="38"/>
      <c r="D11" s="36"/>
      <c r="E11" s="32"/>
      <c r="F11" s="46"/>
    </row>
    <row r="12" spans="1:6" ht="18" customHeight="1">
      <c r="A12" s="31" t="s">
        <v>107</v>
      </c>
      <c r="B12" s="42"/>
      <c r="C12" s="38"/>
      <c r="D12" s="36"/>
      <c r="E12" s="32"/>
      <c r="F12" s="46"/>
    </row>
    <row r="13" spans="1:6" ht="18" customHeight="1">
      <c r="A13" s="31" t="s">
        <v>109</v>
      </c>
      <c r="B13" s="42"/>
      <c r="C13" s="38"/>
      <c r="D13" s="36"/>
      <c r="E13" s="32"/>
      <c r="F13" s="46"/>
    </row>
    <row r="14" spans="1:6" ht="18" customHeight="1">
      <c r="A14" s="31" t="s">
        <v>110</v>
      </c>
      <c r="B14" s="42"/>
      <c r="C14" s="38"/>
      <c r="D14" s="36"/>
      <c r="E14" s="32"/>
      <c r="F14" s="46"/>
    </row>
    <row r="15" spans="1:6" ht="18" customHeight="1">
      <c r="A15" s="31" t="s">
        <v>106</v>
      </c>
      <c r="B15" s="42"/>
      <c r="C15" s="37"/>
      <c r="D15" s="32"/>
      <c r="E15" s="32"/>
      <c r="F15" s="46"/>
    </row>
    <row r="16" spans="1:6" ht="18" customHeight="1">
      <c r="A16" s="31" t="s">
        <v>107</v>
      </c>
      <c r="B16" s="42"/>
      <c r="C16" s="38"/>
      <c r="D16" s="36"/>
      <c r="E16" s="32"/>
      <c r="F16" s="46"/>
    </row>
    <row r="17" spans="1:6" ht="18" customHeight="1">
      <c r="A17" s="31" t="s">
        <v>111</v>
      </c>
      <c r="B17" s="42"/>
      <c r="C17" s="39"/>
      <c r="D17" s="36"/>
      <c r="E17" s="32"/>
      <c r="F17" s="46"/>
    </row>
    <row r="18" spans="1:6" ht="18" customHeight="1">
      <c r="A18" s="31" t="s">
        <v>105</v>
      </c>
      <c r="B18" s="42"/>
      <c r="C18" s="39"/>
      <c r="D18" s="36"/>
      <c r="E18" s="32"/>
      <c r="F18" s="46"/>
    </row>
    <row r="19" spans="1:6" ht="18" customHeight="1">
      <c r="A19" s="31" t="s">
        <v>106</v>
      </c>
      <c r="B19" s="42"/>
      <c r="C19" s="39"/>
      <c r="D19" s="36"/>
      <c r="E19" s="32"/>
      <c r="F19" s="46"/>
    </row>
    <row r="20" spans="1:6" ht="18" customHeight="1">
      <c r="A20" s="31" t="s">
        <v>107</v>
      </c>
      <c r="B20" s="42"/>
      <c r="C20" s="39"/>
      <c r="D20" s="36"/>
      <c r="E20" s="32"/>
      <c r="F20" s="46"/>
    </row>
    <row r="21" spans="1:6" ht="18" customHeight="1">
      <c r="A21" s="31" t="s">
        <v>112</v>
      </c>
      <c r="B21" s="42"/>
      <c r="C21" s="38"/>
      <c r="D21" s="36"/>
      <c r="E21" s="32"/>
      <c r="F21" s="46"/>
    </row>
    <row r="22" spans="1:6" ht="18" customHeight="1">
      <c r="A22" s="31" t="s">
        <v>110</v>
      </c>
      <c r="B22" s="42"/>
      <c r="C22" s="40"/>
      <c r="D22" s="36"/>
      <c r="E22" s="32"/>
      <c r="F22" s="46"/>
    </row>
    <row r="23" spans="1:6" ht="18" customHeight="1">
      <c r="A23" s="31" t="s">
        <v>106</v>
      </c>
      <c r="B23" s="42"/>
      <c r="C23" s="37"/>
      <c r="D23" s="32"/>
      <c r="E23" s="32"/>
      <c r="F23" s="46"/>
    </row>
    <row r="24" spans="1:6" ht="18" customHeight="1">
      <c r="A24" s="31" t="s">
        <v>107</v>
      </c>
      <c r="B24" s="42"/>
      <c r="C24" s="41"/>
      <c r="D24" s="36"/>
      <c r="E24" s="32"/>
      <c r="F24" s="46"/>
    </row>
    <row r="25" spans="1:6" ht="18" customHeight="1">
      <c r="A25" s="31" t="s">
        <v>113</v>
      </c>
      <c r="B25" s="42"/>
      <c r="C25" s="38"/>
      <c r="D25" s="36"/>
      <c r="E25" s="32"/>
      <c r="F25" s="46"/>
    </row>
    <row r="26" spans="1:6" ht="18" customHeight="1">
      <c r="A26" s="31" t="s">
        <v>110</v>
      </c>
      <c r="B26" s="42"/>
      <c r="C26" s="38"/>
      <c r="D26" s="36"/>
      <c r="E26" s="32"/>
      <c r="F26" s="46"/>
    </row>
    <row r="27" spans="1:6" ht="18" customHeight="1">
      <c r="A27" s="31" t="s">
        <v>106</v>
      </c>
      <c r="B27" s="42"/>
      <c r="C27" s="37"/>
      <c r="D27" s="32"/>
      <c r="E27" s="32"/>
      <c r="F27" s="46"/>
    </row>
    <row r="28" spans="1:6" ht="18" customHeight="1">
      <c r="A28" s="31" t="s">
        <v>107</v>
      </c>
      <c r="B28" s="42"/>
      <c r="C28" s="43"/>
      <c r="D28" s="44"/>
      <c r="E28" s="32"/>
      <c r="F28" s="46"/>
    </row>
    <row r="29" spans="1:6" ht="18" customHeight="1">
      <c r="A29" s="31" t="s">
        <v>114</v>
      </c>
      <c r="B29" s="75">
        <f>SUM(B30:B32)</f>
        <v>31483</v>
      </c>
      <c r="C29" s="32">
        <f>SUM(C30:C32)</f>
        <v>20548</v>
      </c>
      <c r="D29" s="32">
        <f>SUM(D30:D32)</f>
        <v>29083</v>
      </c>
      <c r="E29" s="32">
        <f aca="true" t="shared" si="1" ref="E29:E36">C29-D29</f>
        <v>-8535</v>
      </c>
      <c r="F29" s="46">
        <f aca="true" t="shared" si="2" ref="F29:F36">E29/D29*100</f>
        <v>-29.347041226833547</v>
      </c>
    </row>
    <row r="30" spans="1:6" ht="18" customHeight="1">
      <c r="A30" s="31" t="s">
        <v>110</v>
      </c>
      <c r="B30" s="76">
        <v>9932</v>
      </c>
      <c r="C30" s="32">
        <v>2669</v>
      </c>
      <c r="D30" s="32">
        <v>11715</v>
      </c>
      <c r="E30" s="32">
        <f t="shared" si="1"/>
        <v>-9046</v>
      </c>
      <c r="F30" s="46">
        <f t="shared" si="2"/>
        <v>-77.21724285104567</v>
      </c>
    </row>
    <row r="31" spans="1:6" ht="18" customHeight="1">
      <c r="A31" s="31" t="s">
        <v>106</v>
      </c>
      <c r="B31" s="76">
        <v>20957</v>
      </c>
      <c r="C31" s="32">
        <v>17695</v>
      </c>
      <c r="D31" s="32">
        <v>16808</v>
      </c>
      <c r="E31" s="32">
        <f t="shared" si="1"/>
        <v>887</v>
      </c>
      <c r="F31" s="46">
        <f t="shared" si="2"/>
        <v>5.27724892908139</v>
      </c>
    </row>
    <row r="32" spans="1:6" ht="18" customHeight="1">
      <c r="A32" s="31" t="s">
        <v>107</v>
      </c>
      <c r="B32" s="76">
        <v>594</v>
      </c>
      <c r="C32" s="32">
        <v>184</v>
      </c>
      <c r="D32" s="32">
        <v>560</v>
      </c>
      <c r="E32" s="32">
        <f t="shared" si="1"/>
        <v>-376</v>
      </c>
      <c r="F32" s="46">
        <f t="shared" si="2"/>
        <v>-67.14285714285714</v>
      </c>
    </row>
    <row r="33" spans="1:6" ht="18" customHeight="1">
      <c r="A33" s="33" t="s">
        <v>115</v>
      </c>
      <c r="B33" s="75">
        <f>SUM(B34:B36)</f>
        <v>75935</v>
      </c>
      <c r="C33" s="32">
        <f>SUM(C34:C36)</f>
        <v>73539</v>
      </c>
      <c r="D33" s="32">
        <f>SUM(D34:D36)</f>
        <v>71564</v>
      </c>
      <c r="E33" s="32">
        <f t="shared" si="1"/>
        <v>1975</v>
      </c>
      <c r="F33" s="46">
        <f t="shared" si="2"/>
        <v>2.7597674808562966</v>
      </c>
    </row>
    <row r="34" spans="1:6" ht="18" customHeight="1">
      <c r="A34" s="33" t="s">
        <v>105</v>
      </c>
      <c r="B34" s="76">
        <v>20869</v>
      </c>
      <c r="C34" s="32">
        <v>19305</v>
      </c>
      <c r="D34" s="32">
        <v>15408</v>
      </c>
      <c r="E34" s="32">
        <f t="shared" si="1"/>
        <v>3897</v>
      </c>
      <c r="F34" s="46">
        <f t="shared" si="2"/>
        <v>25.292056074766357</v>
      </c>
    </row>
    <row r="35" spans="1:6" ht="18" customHeight="1">
      <c r="A35" s="33" t="s">
        <v>106</v>
      </c>
      <c r="B35" s="76">
        <v>53330</v>
      </c>
      <c r="C35" s="32">
        <v>53526</v>
      </c>
      <c r="D35" s="32">
        <v>52821</v>
      </c>
      <c r="E35" s="32">
        <f t="shared" si="1"/>
        <v>705</v>
      </c>
      <c r="F35" s="46">
        <f t="shared" si="2"/>
        <v>1.3346964275572215</v>
      </c>
    </row>
    <row r="36" spans="1:6" ht="18" customHeight="1">
      <c r="A36" s="33" t="s">
        <v>107</v>
      </c>
      <c r="B36" s="76">
        <v>1736</v>
      </c>
      <c r="C36" s="32">
        <v>708</v>
      </c>
      <c r="D36" s="32">
        <v>3335</v>
      </c>
      <c r="E36" s="32">
        <f t="shared" si="1"/>
        <v>-2627</v>
      </c>
      <c r="F36" s="46">
        <f t="shared" si="2"/>
        <v>-78.77061469265368</v>
      </c>
    </row>
    <row r="37" spans="1:6" ht="18" customHeight="1">
      <c r="A37" s="33" t="s">
        <v>243</v>
      </c>
      <c r="B37" s="32"/>
      <c r="C37" s="32">
        <f>SUM(C38:C40)</f>
        <v>7146</v>
      </c>
      <c r="D37" s="32"/>
      <c r="E37" s="32">
        <f>C37-D37</f>
        <v>7146</v>
      </c>
      <c r="F37" s="46"/>
    </row>
    <row r="38" spans="1:6" ht="18" customHeight="1">
      <c r="A38" s="33" t="s">
        <v>105</v>
      </c>
      <c r="B38" s="45"/>
      <c r="C38" s="32">
        <v>6184</v>
      </c>
      <c r="D38" s="32"/>
      <c r="E38" s="32">
        <f>C38-D38</f>
        <v>6184</v>
      </c>
      <c r="F38" s="46"/>
    </row>
    <row r="39" spans="1:6" ht="18" customHeight="1">
      <c r="A39" s="33" t="s">
        <v>106</v>
      </c>
      <c r="B39" s="45"/>
      <c r="C39" s="32">
        <v>960</v>
      </c>
      <c r="D39" s="32"/>
      <c r="E39" s="32">
        <f>C39-D39</f>
        <v>960</v>
      </c>
      <c r="F39" s="46"/>
    </row>
    <row r="40" spans="1:6" ht="18" customHeight="1">
      <c r="A40" s="33" t="s">
        <v>107</v>
      </c>
      <c r="B40" s="45"/>
      <c r="C40" s="32">
        <v>2</v>
      </c>
      <c r="D40" s="32"/>
      <c r="E40" s="32">
        <f>C40-D40</f>
        <v>2</v>
      </c>
      <c r="F40" s="46"/>
    </row>
  </sheetData>
  <sheetProtection/>
  <mergeCells count="7">
    <mergeCell ref="A3:A4"/>
    <mergeCell ref="C3:C4"/>
    <mergeCell ref="D3:D4"/>
    <mergeCell ref="E3:F3"/>
    <mergeCell ref="B3:B4"/>
    <mergeCell ref="A1:F1"/>
    <mergeCell ref="E2:F2"/>
  </mergeCells>
  <printOptions horizontalCentered="1"/>
  <pageMargins left="0.31496062992125984" right="0.03937007874015748" top="0.984251968503937" bottom="0.3937007874015748" header="0.5905511811023623" footer="0.31496062992125984"/>
  <pageSetup blackAndWhite="1" errors="blank" horizontalDpi="600" verticalDpi="600" orientation="portrait" paperSize="9" scale="90" r:id="rId1"/>
  <headerFooter>
    <oddHeader>&amp;L　　　附表5：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33203125" defaultRowHeight="11.25"/>
  <cols>
    <col min="1" max="1" width="50.33203125" style="140" customWidth="1"/>
    <col min="2" max="6" width="16.83203125" style="141" customWidth="1"/>
    <col min="7" max="16384" width="9.33203125" style="127" customWidth="1"/>
  </cols>
  <sheetData>
    <row r="1" spans="1:6" ht="42.75" customHeight="1">
      <c r="A1" s="126" t="s">
        <v>215</v>
      </c>
      <c r="B1" s="126"/>
      <c r="C1" s="126"/>
      <c r="D1" s="126"/>
      <c r="E1" s="126"/>
      <c r="F1" s="126"/>
    </row>
    <row r="2" spans="1:6" ht="24" customHeight="1">
      <c r="A2" s="128"/>
      <c r="B2" s="129"/>
      <c r="C2" s="129"/>
      <c r="D2" s="129"/>
      <c r="E2" s="130" t="s">
        <v>71</v>
      </c>
      <c r="F2" s="130"/>
    </row>
    <row r="3" spans="1:6" ht="24.75" customHeight="1">
      <c r="A3" s="131" t="s">
        <v>104</v>
      </c>
      <c r="B3" s="108" t="s">
        <v>228</v>
      </c>
      <c r="C3" s="108" t="s">
        <v>235</v>
      </c>
      <c r="D3" s="108" t="s">
        <v>66</v>
      </c>
      <c r="E3" s="103" t="s">
        <v>248</v>
      </c>
      <c r="F3" s="103"/>
    </row>
    <row r="4" spans="1:6" ht="21.75" customHeight="1">
      <c r="A4" s="131"/>
      <c r="B4" s="108"/>
      <c r="C4" s="108"/>
      <c r="D4" s="108"/>
      <c r="E4" s="132" t="s">
        <v>9</v>
      </c>
      <c r="F4" s="133" t="s">
        <v>10</v>
      </c>
    </row>
    <row r="5" spans="1:6" ht="30" customHeight="1">
      <c r="A5" s="134" t="s">
        <v>205</v>
      </c>
      <c r="B5" s="135">
        <f>B17+B19</f>
        <v>87778</v>
      </c>
      <c r="C5" s="135">
        <f>C17+C19+C21</f>
        <v>98553</v>
      </c>
      <c r="D5" s="135">
        <f>D17+D19</f>
        <v>82067</v>
      </c>
      <c r="E5" s="135">
        <f>C5-D5</f>
        <v>16486</v>
      </c>
      <c r="F5" s="136">
        <f>E5/D5*100</f>
        <v>20.08846430355685</v>
      </c>
    </row>
    <row r="6" spans="1:6" ht="27" customHeight="1" hidden="1">
      <c r="A6" s="137" t="s">
        <v>116</v>
      </c>
      <c r="B6" s="125"/>
      <c r="C6" s="125"/>
      <c r="D6" s="125"/>
      <c r="E6" s="135"/>
      <c r="F6" s="136"/>
    </row>
    <row r="7" spans="1:6" ht="27" customHeight="1">
      <c r="A7" s="137" t="s">
        <v>117</v>
      </c>
      <c r="B7" s="138"/>
      <c r="C7" s="138"/>
      <c r="D7" s="138"/>
      <c r="E7" s="135"/>
      <c r="F7" s="136"/>
    </row>
    <row r="8" spans="1:6" ht="27" customHeight="1">
      <c r="A8" s="137" t="s">
        <v>118</v>
      </c>
      <c r="B8" s="138"/>
      <c r="C8" s="138"/>
      <c r="D8" s="138"/>
      <c r="E8" s="135"/>
      <c r="F8" s="136"/>
    </row>
    <row r="9" spans="1:6" ht="27" customHeight="1">
      <c r="A9" s="137" t="s">
        <v>119</v>
      </c>
      <c r="B9" s="138"/>
      <c r="C9" s="138"/>
      <c r="D9" s="138"/>
      <c r="E9" s="135"/>
      <c r="F9" s="136"/>
    </row>
    <row r="10" spans="1:6" ht="27" customHeight="1">
      <c r="A10" s="137" t="s">
        <v>120</v>
      </c>
      <c r="B10" s="138"/>
      <c r="C10" s="138"/>
      <c r="D10" s="138"/>
      <c r="E10" s="135"/>
      <c r="F10" s="136"/>
    </row>
    <row r="11" spans="1:6" ht="27" customHeight="1">
      <c r="A11" s="137" t="s">
        <v>121</v>
      </c>
      <c r="B11" s="138"/>
      <c r="C11" s="138"/>
      <c r="D11" s="138"/>
      <c r="E11" s="135"/>
      <c r="F11" s="136"/>
    </row>
    <row r="12" spans="1:6" ht="27" customHeight="1">
      <c r="A12" s="137" t="s">
        <v>122</v>
      </c>
      <c r="B12" s="138"/>
      <c r="C12" s="138"/>
      <c r="D12" s="138"/>
      <c r="E12" s="135"/>
      <c r="F12" s="136"/>
    </row>
    <row r="13" spans="1:6" ht="27" customHeight="1">
      <c r="A13" s="137" t="s">
        <v>123</v>
      </c>
      <c r="B13" s="138"/>
      <c r="C13" s="138"/>
      <c r="D13" s="138"/>
      <c r="E13" s="135"/>
      <c r="F13" s="136"/>
    </row>
    <row r="14" spans="1:6" ht="27" customHeight="1">
      <c r="A14" s="137" t="s">
        <v>124</v>
      </c>
      <c r="B14" s="138"/>
      <c r="C14" s="138"/>
      <c r="D14" s="138"/>
      <c r="E14" s="135"/>
      <c r="F14" s="136"/>
    </row>
    <row r="15" spans="1:6" ht="27" customHeight="1">
      <c r="A15" s="137" t="s">
        <v>125</v>
      </c>
      <c r="B15" s="138"/>
      <c r="C15" s="138"/>
      <c r="D15" s="138"/>
      <c r="E15" s="135"/>
      <c r="F15" s="136"/>
    </row>
    <row r="16" spans="1:6" ht="27" customHeight="1">
      <c r="A16" s="137" t="s">
        <v>126</v>
      </c>
      <c r="B16" s="138"/>
      <c r="C16" s="138"/>
      <c r="D16" s="138"/>
      <c r="E16" s="135"/>
      <c r="F16" s="136"/>
    </row>
    <row r="17" spans="1:6" ht="27" customHeight="1">
      <c r="A17" s="137" t="s">
        <v>127</v>
      </c>
      <c r="B17" s="138">
        <v>23083</v>
      </c>
      <c r="C17" s="138">
        <v>22040</v>
      </c>
      <c r="D17" s="138">
        <v>19978</v>
      </c>
      <c r="E17" s="135">
        <f aca="true" t="shared" si="0" ref="E17:E22">C17-D17</f>
        <v>2062</v>
      </c>
      <c r="F17" s="136">
        <f>E17/D17*100</f>
        <v>10.32135348883772</v>
      </c>
    </row>
    <row r="18" spans="1:6" ht="27" customHeight="1">
      <c r="A18" s="137" t="s">
        <v>128</v>
      </c>
      <c r="B18" s="138">
        <v>20708</v>
      </c>
      <c r="C18" s="138">
        <v>21649</v>
      </c>
      <c r="D18" s="138">
        <v>19896</v>
      </c>
      <c r="E18" s="135">
        <f t="shared" si="0"/>
        <v>1753</v>
      </c>
      <c r="F18" s="136">
        <f>E18/D18*100</f>
        <v>8.810816244471251</v>
      </c>
    </row>
    <row r="19" spans="1:6" ht="27" customHeight="1">
      <c r="A19" s="139" t="s">
        <v>129</v>
      </c>
      <c r="B19" s="138">
        <v>64695</v>
      </c>
      <c r="C19" s="138">
        <v>73269</v>
      </c>
      <c r="D19" s="138">
        <v>62089</v>
      </c>
      <c r="E19" s="135">
        <f t="shared" si="0"/>
        <v>11180</v>
      </c>
      <c r="F19" s="136">
        <f>E19/D19*100</f>
        <v>18.006410153167227</v>
      </c>
    </row>
    <row r="20" spans="1:6" ht="27" customHeight="1">
      <c r="A20" s="139" t="s">
        <v>122</v>
      </c>
      <c r="B20" s="138">
        <v>57389</v>
      </c>
      <c r="C20" s="138">
        <v>66048</v>
      </c>
      <c r="D20" s="138">
        <v>57700</v>
      </c>
      <c r="E20" s="135">
        <f t="shared" si="0"/>
        <v>8348</v>
      </c>
      <c r="F20" s="136">
        <f>E20/D20*100</f>
        <v>14.46793760831889</v>
      </c>
    </row>
    <row r="21" spans="1:6" ht="27" customHeight="1">
      <c r="A21" s="139" t="s">
        <v>244</v>
      </c>
      <c r="B21" s="138"/>
      <c r="C21" s="138">
        <v>3244</v>
      </c>
      <c r="D21" s="138"/>
      <c r="E21" s="135">
        <f t="shared" si="0"/>
        <v>3244</v>
      </c>
      <c r="F21" s="136"/>
    </row>
    <row r="22" spans="1:6" ht="27" customHeight="1">
      <c r="A22" s="137" t="s">
        <v>128</v>
      </c>
      <c r="B22" s="138"/>
      <c r="C22" s="138">
        <v>3244</v>
      </c>
      <c r="D22" s="138"/>
      <c r="E22" s="135">
        <f t="shared" si="0"/>
        <v>3244</v>
      </c>
      <c r="F22" s="136"/>
    </row>
  </sheetData>
  <sheetProtection/>
  <mergeCells count="7">
    <mergeCell ref="A1:F1"/>
    <mergeCell ref="A3:A4"/>
    <mergeCell ref="B3:B4"/>
    <mergeCell ref="C3:C4"/>
    <mergeCell ref="D3:D4"/>
    <mergeCell ref="E3:F3"/>
    <mergeCell ref="E2:F2"/>
  </mergeCells>
  <printOptions horizontalCentered="1"/>
  <pageMargins left="0.31496062992125984" right="0.03937007874015748" top="0.984251968503937" bottom="0.3937007874015748" header="0.5905511811023623" footer="0.31496062992125984"/>
  <pageSetup blackAndWhite="1" errors="blank" horizontalDpi="600" verticalDpi="600" orientation="portrait" paperSize="9" scale="86" r:id="rId1"/>
  <headerFooter>
    <oddHeader>&amp;L　　　附表6：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G17" sqref="G17"/>
    </sheetView>
  </sheetViews>
  <sheetFormatPr defaultColWidth="9.33203125" defaultRowHeight="11.25"/>
  <cols>
    <col min="1" max="1" width="57.83203125" style="140" customWidth="1"/>
    <col min="2" max="2" width="20.83203125" style="141" customWidth="1"/>
    <col min="3" max="3" width="12" style="127" hidden="1" customWidth="1"/>
    <col min="4" max="4" width="12.66015625" style="127" hidden="1" customWidth="1"/>
    <col min="5" max="5" width="15.5" style="143" hidden="1" customWidth="1"/>
    <col min="6" max="6" width="12" style="127" hidden="1" customWidth="1"/>
    <col min="7" max="7" width="20.83203125" style="141" customWidth="1"/>
    <col min="8" max="16384" width="9.33203125" style="127" customWidth="1"/>
  </cols>
  <sheetData>
    <row r="1" spans="1:7" ht="42.75" customHeight="1">
      <c r="A1" s="126" t="s">
        <v>216</v>
      </c>
      <c r="B1" s="126"/>
      <c r="C1" s="126"/>
      <c r="D1" s="126"/>
      <c r="E1" s="126"/>
      <c r="F1" s="126"/>
      <c r="G1" s="126"/>
    </row>
    <row r="2" spans="1:7" ht="24" customHeight="1">
      <c r="A2" s="128"/>
      <c r="B2" s="142"/>
      <c r="G2" s="142" t="s">
        <v>71</v>
      </c>
    </row>
    <row r="3" spans="1:7" ht="44.25" customHeight="1">
      <c r="A3" s="144" t="s">
        <v>104</v>
      </c>
      <c r="B3" s="77" t="s">
        <v>245</v>
      </c>
      <c r="C3" s="145"/>
      <c r="D3" s="145"/>
      <c r="E3" s="146"/>
      <c r="F3" s="145"/>
      <c r="G3" s="77" t="s">
        <v>144</v>
      </c>
    </row>
    <row r="4" spans="1:7" ht="39.75" customHeight="1">
      <c r="A4" s="147" t="s">
        <v>206</v>
      </c>
      <c r="B4" s="135">
        <f>B16+B18+B20</f>
        <v>2680</v>
      </c>
      <c r="D4" s="148">
        <f>D6+D8+D10+D12+D14+D16+D18</f>
        <v>-1222</v>
      </c>
      <c r="E4" s="148" t="e">
        <f>E6+E8+E10+E12+E14+E16+E18</f>
        <v>#REF!</v>
      </c>
      <c r="G4" s="135">
        <v>18580</v>
      </c>
    </row>
    <row r="5" spans="1:7" ht="28.5" customHeight="1">
      <c r="A5" s="147" t="s">
        <v>207</v>
      </c>
      <c r="B5" s="135">
        <v>94622</v>
      </c>
      <c r="D5" s="148">
        <f>D7+D9+D13+D15+D17+D11+D19</f>
        <v>619569</v>
      </c>
      <c r="E5" s="148" t="e">
        <f>E7+E9+E13+E15+E17+E11+E19</f>
        <v>#REF!</v>
      </c>
      <c r="F5" s="127" t="e">
        <f>D5+E4-E5</f>
        <v>#REF!</v>
      </c>
      <c r="G5" s="135">
        <v>91942</v>
      </c>
    </row>
    <row r="6" spans="1:7" ht="28.5" customHeight="1">
      <c r="A6" s="137" t="s">
        <v>130</v>
      </c>
      <c r="B6" s="149"/>
      <c r="D6" s="150">
        <f>ROUND(B6,0)</f>
        <v>0</v>
      </c>
      <c r="E6" s="150" t="e">
        <f>ROUND(#REF!,0)</f>
        <v>#REF!</v>
      </c>
      <c r="G6" s="149"/>
    </row>
    <row r="7" spans="1:7" ht="28.5" customHeight="1">
      <c r="A7" s="137" t="s">
        <v>131</v>
      </c>
      <c r="B7" s="149"/>
      <c r="D7" s="150">
        <v>454174</v>
      </c>
      <c r="E7" s="150" t="e">
        <f>ROUND(#REF!,0)</f>
        <v>#REF!</v>
      </c>
      <c r="F7" s="127" t="e">
        <f>D7+E6-E7</f>
        <v>#REF!</v>
      </c>
      <c r="G7" s="151"/>
    </row>
    <row r="8" spans="1:7" ht="28.5" customHeight="1">
      <c r="A8" s="137" t="s">
        <v>132</v>
      </c>
      <c r="B8" s="152"/>
      <c r="D8" s="150">
        <f aca="true" t="shared" si="0" ref="D8:D19">ROUND(B8,0)</f>
        <v>0</v>
      </c>
      <c r="E8" s="150" t="e">
        <f>ROUND(#REF!,0)</f>
        <v>#REF!</v>
      </c>
      <c r="G8" s="152"/>
    </row>
    <row r="9" spans="1:7" ht="28.5" customHeight="1">
      <c r="A9" s="137" t="s">
        <v>133</v>
      </c>
      <c r="B9" s="152"/>
      <c r="D9" s="150">
        <v>21351</v>
      </c>
      <c r="E9" s="150" t="e">
        <f>ROUND(#REF!,0)</f>
        <v>#REF!</v>
      </c>
      <c r="F9" s="127" t="e">
        <f>D9+E8-E9</f>
        <v>#REF!</v>
      </c>
      <c r="G9" s="152"/>
    </row>
    <row r="10" spans="1:7" ht="28.5" customHeight="1">
      <c r="A10" s="137" t="s">
        <v>134</v>
      </c>
      <c r="B10" s="153"/>
      <c r="D10" s="150">
        <f t="shared" si="0"/>
        <v>0</v>
      </c>
      <c r="E10" s="150" t="e">
        <f>ROUND(#REF!,0)</f>
        <v>#REF!</v>
      </c>
      <c r="G10" s="153"/>
    </row>
    <row r="11" spans="1:7" ht="28.5" customHeight="1">
      <c r="A11" s="137" t="s">
        <v>135</v>
      </c>
      <c r="B11" s="153"/>
      <c r="D11" s="150">
        <f t="shared" si="0"/>
        <v>0</v>
      </c>
      <c r="E11" s="150" t="e">
        <f>ROUND(#REF!,0)</f>
        <v>#REF!</v>
      </c>
      <c r="F11" s="127" t="e">
        <f>D11+E10-E11</f>
        <v>#REF!</v>
      </c>
      <c r="G11" s="153"/>
    </row>
    <row r="12" spans="1:7" ht="28.5" customHeight="1">
      <c r="A12" s="137" t="s">
        <v>136</v>
      </c>
      <c r="B12" s="153"/>
      <c r="D12" s="150">
        <f t="shared" si="0"/>
        <v>0</v>
      </c>
      <c r="E12" s="150" t="e">
        <f>ROUND(#REF!,0)</f>
        <v>#REF!</v>
      </c>
      <c r="G12" s="153"/>
    </row>
    <row r="13" spans="1:7" ht="28.5" customHeight="1">
      <c r="A13" s="137" t="s">
        <v>137</v>
      </c>
      <c r="B13" s="152"/>
      <c r="D13" s="150">
        <f t="shared" si="0"/>
        <v>0</v>
      </c>
      <c r="E13" s="150" t="e">
        <f>ROUND(#REF!,0)</f>
        <v>#REF!</v>
      </c>
      <c r="F13" s="127" t="e">
        <f>D13+E12-E13</f>
        <v>#REF!</v>
      </c>
      <c r="G13" s="152"/>
    </row>
    <row r="14" spans="1:7" ht="28.5" customHeight="1">
      <c r="A14" s="137" t="s">
        <v>138</v>
      </c>
      <c r="B14" s="152"/>
      <c r="D14" s="150">
        <f t="shared" si="0"/>
        <v>0</v>
      </c>
      <c r="E14" s="150" t="e">
        <f>ROUND(#REF!,0)</f>
        <v>#REF!</v>
      </c>
      <c r="G14" s="152"/>
    </row>
    <row r="15" spans="1:7" ht="28.5" customHeight="1">
      <c r="A15" s="137" t="s">
        <v>139</v>
      </c>
      <c r="B15" s="152"/>
      <c r="D15" s="150">
        <f t="shared" si="0"/>
        <v>0</v>
      </c>
      <c r="E15" s="150" t="e">
        <f>ROUND(#REF!,0)</f>
        <v>#REF!</v>
      </c>
      <c r="F15" s="127" t="e">
        <f>D15+E14-E15</f>
        <v>#REF!</v>
      </c>
      <c r="G15" s="152"/>
    </row>
    <row r="16" spans="1:7" ht="28.5" customHeight="1">
      <c r="A16" s="137" t="s">
        <v>140</v>
      </c>
      <c r="B16" s="153">
        <v>-1492</v>
      </c>
      <c r="D16" s="150">
        <f t="shared" si="0"/>
        <v>-1492</v>
      </c>
      <c r="E16" s="150" t="e">
        <f>ROUND(#REF!,0)</f>
        <v>#REF!</v>
      </c>
      <c r="G16" s="153">
        <v>9105</v>
      </c>
    </row>
    <row r="17" spans="1:7" ht="28.5" customHeight="1">
      <c r="A17" s="137" t="s">
        <v>141</v>
      </c>
      <c r="B17" s="153">
        <v>14535</v>
      </c>
      <c r="D17" s="150">
        <v>67859</v>
      </c>
      <c r="E17" s="150" t="e">
        <f>ROUND(#REF!,0)</f>
        <v>#REF!</v>
      </c>
      <c r="F17" s="127" t="e">
        <f>D17+E16-E17</f>
        <v>#REF!</v>
      </c>
      <c r="G17" s="153">
        <v>16027</v>
      </c>
    </row>
    <row r="18" spans="1:7" ht="28.5" customHeight="1">
      <c r="A18" s="139" t="s">
        <v>142</v>
      </c>
      <c r="B18" s="152">
        <v>270</v>
      </c>
      <c r="D18" s="150">
        <f t="shared" si="0"/>
        <v>270</v>
      </c>
      <c r="E18" s="150" t="e">
        <f>ROUND(#REF!,0)</f>
        <v>#REF!</v>
      </c>
      <c r="G18" s="152">
        <v>9475</v>
      </c>
    </row>
    <row r="19" spans="1:7" ht="28.5" customHeight="1">
      <c r="A19" s="139" t="s">
        <v>143</v>
      </c>
      <c r="B19" s="152">
        <v>76185</v>
      </c>
      <c r="D19" s="150">
        <f t="shared" si="0"/>
        <v>76185</v>
      </c>
      <c r="E19" s="150" t="e">
        <f>ROUND(#REF!,0)</f>
        <v>#REF!</v>
      </c>
      <c r="F19" s="127" t="e">
        <f>D19+E18-E19</f>
        <v>#REF!</v>
      </c>
      <c r="G19" s="152">
        <v>75915</v>
      </c>
    </row>
    <row r="20" spans="1:7" ht="28.5" customHeight="1">
      <c r="A20" s="139" t="s">
        <v>246</v>
      </c>
      <c r="B20" s="152">
        <v>3902</v>
      </c>
      <c r="D20" s="150">
        <f>ROUND(B20,0)</f>
        <v>3902</v>
      </c>
      <c r="E20" s="150" t="e">
        <f>ROUND(#REF!,0)</f>
        <v>#REF!</v>
      </c>
      <c r="G20" s="152"/>
    </row>
    <row r="21" spans="1:7" ht="28.5" customHeight="1">
      <c r="A21" s="139" t="s">
        <v>247</v>
      </c>
      <c r="B21" s="152">
        <v>3902</v>
      </c>
      <c r="D21" s="150">
        <f>ROUND(B21,0)</f>
        <v>3902</v>
      </c>
      <c r="E21" s="150" t="e">
        <f>ROUND(#REF!,0)</f>
        <v>#REF!</v>
      </c>
      <c r="F21" s="127" t="e">
        <f>D21+E20-E21</f>
        <v>#REF!</v>
      </c>
      <c r="G21" s="152"/>
    </row>
  </sheetData>
  <sheetProtection/>
  <mergeCells count="1">
    <mergeCell ref="A1:G1"/>
  </mergeCells>
  <printOptions horizontalCentered="1"/>
  <pageMargins left="0.3937007874015748" right="0.3937007874015748" top="1.1811023622047245" bottom="0.3937007874015748" header="0.5905511811023623" footer="0.31496062992125984"/>
  <pageSetup blackAndWhite="1" horizontalDpi="600" verticalDpi="600" orientation="portrait" paperSize="9" r:id="rId1"/>
  <headerFooter>
    <oddHeader>&amp;L　　　附表7：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4" sqref="C24"/>
    </sheetView>
  </sheetViews>
  <sheetFormatPr defaultColWidth="9.33203125" defaultRowHeight="11.25"/>
  <cols>
    <col min="1" max="1" width="47.83203125" style="1" customWidth="1"/>
    <col min="2" max="6" width="15.83203125" style="1" customWidth="1"/>
    <col min="7" max="16384" width="9.33203125" style="1" customWidth="1"/>
  </cols>
  <sheetData>
    <row r="1" spans="1:6" ht="27" customHeight="1">
      <c r="A1" s="109" t="s">
        <v>97</v>
      </c>
      <c r="B1" s="109"/>
      <c r="C1" s="109"/>
      <c r="D1" s="109"/>
      <c r="E1" s="109"/>
      <c r="F1" s="109"/>
    </row>
    <row r="2" ht="18" customHeight="1">
      <c r="A2" s="2"/>
    </row>
    <row r="3" spans="3:6" s="4" customFormat="1" ht="18" customHeight="1">
      <c r="C3" s="110" t="s">
        <v>71</v>
      </c>
      <c r="D3" s="110"/>
      <c r="E3" s="110"/>
      <c r="F3" s="110"/>
    </row>
    <row r="4" spans="1:6" s="4" customFormat="1" ht="24.75" customHeight="1">
      <c r="A4" s="111" t="s">
        <v>43</v>
      </c>
      <c r="B4" s="112" t="s">
        <v>65</v>
      </c>
      <c r="C4" s="112" t="s">
        <v>66</v>
      </c>
      <c r="D4" s="112" t="s">
        <v>61</v>
      </c>
      <c r="E4" s="113" t="s">
        <v>103</v>
      </c>
      <c r="F4" s="101"/>
    </row>
    <row r="5" spans="1:6" s="2" customFormat="1" ht="18" customHeight="1">
      <c r="A5" s="111"/>
      <c r="B5" s="112"/>
      <c r="C5" s="112"/>
      <c r="D5" s="112"/>
      <c r="E5" s="11" t="s">
        <v>9</v>
      </c>
      <c r="F5" s="8" t="s">
        <v>10</v>
      </c>
    </row>
    <row r="6" spans="1:6" s="2" customFormat="1" ht="30" customHeight="1">
      <c r="A6" s="20" t="s">
        <v>72</v>
      </c>
      <c r="B6" s="21">
        <f>B7+B18</f>
        <v>49208</v>
      </c>
      <c r="C6" s="21">
        <f>C7+C18</f>
        <v>100159</v>
      </c>
      <c r="D6" s="21">
        <f>D7+D18</f>
        <v>72063</v>
      </c>
      <c r="E6" s="21">
        <f>C6-D6</f>
        <v>28096</v>
      </c>
      <c r="F6" s="25">
        <f>E6/D6*100</f>
        <v>38.98810762804768</v>
      </c>
    </row>
    <row r="7" spans="1:6" ht="24.75" customHeight="1">
      <c r="A7" s="22" t="s">
        <v>73</v>
      </c>
      <c r="B7" s="3">
        <f>SUM(B8:B17)</f>
        <v>48500</v>
      </c>
      <c r="C7" s="3">
        <f>SUM(C8:C17)</f>
        <v>57569</v>
      </c>
      <c r="D7" s="3">
        <f>SUM(D8:D17)</f>
        <v>56052</v>
      </c>
      <c r="E7" s="21">
        <f aca="true" t="shared" si="0" ref="E7:E20">C7-D7</f>
        <v>1517</v>
      </c>
      <c r="F7" s="25">
        <f aca="true" t="shared" si="1" ref="F7:F20">E7/D7*100</f>
        <v>2.706415471348034</v>
      </c>
    </row>
    <row r="8" spans="1:6" ht="24.75" customHeight="1">
      <c r="A8" s="22" t="s">
        <v>74</v>
      </c>
      <c r="B8" s="3">
        <v>200</v>
      </c>
      <c r="C8" s="3">
        <v>410</v>
      </c>
      <c r="D8" s="3">
        <v>236</v>
      </c>
      <c r="E8" s="21">
        <f t="shared" si="0"/>
        <v>174</v>
      </c>
      <c r="F8" s="25">
        <f t="shared" si="1"/>
        <v>73.72881355932203</v>
      </c>
    </row>
    <row r="9" spans="1:6" ht="24.75" customHeight="1">
      <c r="A9" s="22" t="s">
        <v>75</v>
      </c>
      <c r="B9" s="3">
        <v>100</v>
      </c>
      <c r="C9" s="3">
        <v>154</v>
      </c>
      <c r="D9" s="3">
        <v>593</v>
      </c>
      <c r="E9" s="21">
        <f t="shared" si="0"/>
        <v>-439</v>
      </c>
      <c r="F9" s="25">
        <f t="shared" si="1"/>
        <v>-74.03035413153457</v>
      </c>
    </row>
    <row r="10" spans="1:6" ht="24.75" customHeight="1">
      <c r="A10" s="22" t="s">
        <v>76</v>
      </c>
      <c r="B10" s="3">
        <v>47000</v>
      </c>
      <c r="C10" s="3">
        <v>51122</v>
      </c>
      <c r="D10" s="3">
        <v>52492</v>
      </c>
      <c r="E10" s="21">
        <f t="shared" si="0"/>
        <v>-1370</v>
      </c>
      <c r="F10" s="25">
        <f t="shared" si="1"/>
        <v>-2.6099215118494246</v>
      </c>
    </row>
    <row r="11" spans="1:6" ht="24.75" customHeight="1">
      <c r="A11" s="22" t="s">
        <v>77</v>
      </c>
      <c r="B11" s="3">
        <v>1000</v>
      </c>
      <c r="C11" s="3">
        <v>4897</v>
      </c>
      <c r="D11" s="3">
        <v>1773</v>
      </c>
      <c r="E11" s="21">
        <f t="shared" si="0"/>
        <v>3124</v>
      </c>
      <c r="F11" s="25">
        <f t="shared" si="1"/>
        <v>176.19853355893963</v>
      </c>
    </row>
    <row r="12" spans="1:6" ht="24.75" customHeight="1">
      <c r="A12" s="22" t="s">
        <v>78</v>
      </c>
      <c r="B12" s="3">
        <v>200</v>
      </c>
      <c r="C12" s="3">
        <v>150</v>
      </c>
      <c r="D12" s="3">
        <v>132</v>
      </c>
      <c r="E12" s="21">
        <f t="shared" si="0"/>
        <v>18</v>
      </c>
      <c r="F12" s="25">
        <f t="shared" si="1"/>
        <v>13.636363636363635</v>
      </c>
    </row>
    <row r="13" spans="1:6" ht="24.75" customHeight="1">
      <c r="A13" s="22" t="s">
        <v>98</v>
      </c>
      <c r="B13" s="3"/>
      <c r="C13" s="3"/>
      <c r="D13" s="3">
        <v>270</v>
      </c>
      <c r="E13" s="21">
        <f t="shared" si="0"/>
        <v>-270</v>
      </c>
      <c r="F13" s="25">
        <f t="shared" si="1"/>
        <v>-100</v>
      </c>
    </row>
    <row r="14" spans="1:6" ht="24.75" customHeight="1">
      <c r="A14" s="22" t="s">
        <v>99</v>
      </c>
      <c r="B14" s="3"/>
      <c r="C14" s="3">
        <v>780</v>
      </c>
      <c r="D14" s="3">
        <v>443</v>
      </c>
      <c r="E14" s="21">
        <f t="shared" si="0"/>
        <v>337</v>
      </c>
      <c r="F14" s="25">
        <f t="shared" si="1"/>
        <v>76.07223476297969</v>
      </c>
    </row>
    <row r="15" spans="1:6" ht="24.75" customHeight="1">
      <c r="A15" s="22" t="s">
        <v>100</v>
      </c>
      <c r="B15" s="3"/>
      <c r="C15" s="3"/>
      <c r="D15" s="3">
        <v>51</v>
      </c>
      <c r="E15" s="21">
        <f t="shared" si="0"/>
        <v>-51</v>
      </c>
      <c r="F15" s="25">
        <f t="shared" si="1"/>
        <v>-100</v>
      </c>
    </row>
    <row r="16" spans="1:6" ht="30" customHeight="1">
      <c r="A16" s="22" t="s">
        <v>101</v>
      </c>
      <c r="B16" s="3"/>
      <c r="C16" s="3">
        <v>11</v>
      </c>
      <c r="D16" s="3">
        <v>25</v>
      </c>
      <c r="E16" s="21">
        <f t="shared" si="0"/>
        <v>-14</v>
      </c>
      <c r="F16" s="25">
        <f t="shared" si="1"/>
        <v>-56.00000000000001</v>
      </c>
    </row>
    <row r="17" spans="1:6" ht="24.75" customHeight="1">
      <c r="A17" s="22" t="s">
        <v>102</v>
      </c>
      <c r="B17" s="3"/>
      <c r="C17" s="3">
        <v>45</v>
      </c>
      <c r="D17" s="3">
        <v>37</v>
      </c>
      <c r="E17" s="21">
        <f t="shared" si="0"/>
        <v>8</v>
      </c>
      <c r="F17" s="25">
        <f t="shared" si="1"/>
        <v>21.62162162162162</v>
      </c>
    </row>
    <row r="18" spans="1:6" ht="24.75" customHeight="1">
      <c r="A18" s="22" t="s">
        <v>79</v>
      </c>
      <c r="B18" s="3">
        <f>B19+B20</f>
        <v>708</v>
      </c>
      <c r="C18" s="3">
        <f>C19+C20</f>
        <v>42590</v>
      </c>
      <c r="D18" s="3">
        <f>D19+D20</f>
        <v>16011</v>
      </c>
      <c r="E18" s="21">
        <f t="shared" si="0"/>
        <v>26579</v>
      </c>
      <c r="F18" s="25">
        <f t="shared" si="1"/>
        <v>166.00462182249703</v>
      </c>
    </row>
    <row r="19" spans="1:6" ht="24.75" customHeight="1">
      <c r="A19" s="23" t="s">
        <v>80</v>
      </c>
      <c r="B19" s="3">
        <v>708</v>
      </c>
      <c r="C19" s="3">
        <v>14672</v>
      </c>
      <c r="D19" s="3">
        <v>15511</v>
      </c>
      <c r="E19" s="21">
        <f t="shared" si="0"/>
        <v>-839</v>
      </c>
      <c r="F19" s="25">
        <f t="shared" si="1"/>
        <v>-5.409064534846238</v>
      </c>
    </row>
    <row r="20" spans="1:6" ht="24.75" customHeight="1">
      <c r="A20" s="23" t="s">
        <v>81</v>
      </c>
      <c r="B20" s="3"/>
      <c r="C20" s="3">
        <v>27918</v>
      </c>
      <c r="D20" s="3">
        <v>500</v>
      </c>
      <c r="E20" s="21">
        <f t="shared" si="0"/>
        <v>27418</v>
      </c>
      <c r="F20" s="25">
        <f t="shared" si="1"/>
        <v>5483.599999999999</v>
      </c>
    </row>
  </sheetData>
  <sheetProtection/>
  <mergeCells count="7">
    <mergeCell ref="A1:F1"/>
    <mergeCell ref="C3:F3"/>
    <mergeCell ref="A4:A5"/>
    <mergeCell ref="B4:B5"/>
    <mergeCell ref="C4:C5"/>
    <mergeCell ref="D4:D5"/>
    <mergeCell ref="E4:F4"/>
  </mergeCells>
  <printOptions horizontalCentered="1"/>
  <pageMargins left="0.31496062992125984" right="0.03937007874015748" top="1.1811023622047245" bottom="0.15748031496062992" header="0.5905511811023623" footer="0"/>
  <pageSetup horizontalDpi="600" verticalDpi="600" orientation="portrait" paperSize="9" scale="95" r:id="rId1"/>
  <headerFooter>
    <oddHeader>&amp;L&amp;12　　　附件5：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E7" sqref="E7"/>
    </sheetView>
  </sheetViews>
  <sheetFormatPr defaultColWidth="9.33203125" defaultRowHeight="11.25"/>
  <cols>
    <col min="1" max="1" width="17.33203125" style="71" customWidth="1"/>
    <col min="2" max="2" width="61.66015625" style="71" customWidth="1"/>
    <col min="3" max="4" width="16.83203125" style="71" customWidth="1"/>
    <col min="5" max="16384" width="9.33203125" style="71" customWidth="1"/>
  </cols>
  <sheetData>
    <row r="1" spans="1:4" ht="34.5" customHeight="1">
      <c r="A1" s="154" t="s">
        <v>217</v>
      </c>
      <c r="B1" s="154"/>
      <c r="C1" s="154"/>
      <c r="D1" s="154"/>
    </row>
    <row r="2" spans="1:4" ht="19.5" customHeight="1">
      <c r="A2" s="155"/>
      <c r="B2" s="156"/>
      <c r="C2" s="156"/>
      <c r="D2" s="157" t="s">
        <v>145</v>
      </c>
    </row>
    <row r="3" spans="1:4" ht="30" customHeight="1">
      <c r="A3" s="158" t="s">
        <v>146</v>
      </c>
      <c r="B3" s="158" t="s">
        <v>147</v>
      </c>
      <c r="C3" s="159" t="s">
        <v>219</v>
      </c>
      <c r="D3" s="160" t="s">
        <v>220</v>
      </c>
    </row>
    <row r="4" spans="1:4" ht="18" customHeight="1">
      <c r="A4" s="161">
        <v>1030601</v>
      </c>
      <c r="B4" s="162" t="s">
        <v>148</v>
      </c>
      <c r="C4" s="69">
        <v>50</v>
      </c>
      <c r="D4" s="70">
        <v>50</v>
      </c>
    </row>
    <row r="5" spans="1:4" ht="18" customHeight="1">
      <c r="A5" s="161">
        <v>103060103</v>
      </c>
      <c r="B5" s="162" t="s">
        <v>149</v>
      </c>
      <c r="C5" s="69"/>
      <c r="D5" s="69"/>
    </row>
    <row r="6" spans="1:4" ht="18" customHeight="1">
      <c r="A6" s="161">
        <v>103060104</v>
      </c>
      <c r="B6" s="162" t="s">
        <v>150</v>
      </c>
      <c r="C6" s="69"/>
      <c r="D6" s="69"/>
    </row>
    <row r="7" spans="1:4" ht="18" customHeight="1">
      <c r="A7" s="161">
        <v>103060105</v>
      </c>
      <c r="B7" s="162" t="s">
        <v>151</v>
      </c>
      <c r="C7" s="69"/>
      <c r="D7" s="69"/>
    </row>
    <row r="8" spans="1:4" ht="18" customHeight="1">
      <c r="A8" s="161">
        <v>103060106</v>
      </c>
      <c r="B8" s="162" t="s">
        <v>152</v>
      </c>
      <c r="C8" s="69"/>
      <c r="D8" s="69"/>
    </row>
    <row r="9" spans="1:4" ht="18" customHeight="1">
      <c r="A9" s="161">
        <v>103060107</v>
      </c>
      <c r="B9" s="162" t="s">
        <v>153</v>
      </c>
      <c r="C9" s="69"/>
      <c r="D9" s="69"/>
    </row>
    <row r="10" spans="1:4" ht="18" customHeight="1">
      <c r="A10" s="161">
        <v>103060108</v>
      </c>
      <c r="B10" s="162" t="s">
        <v>154</v>
      </c>
      <c r="C10" s="69"/>
      <c r="D10" s="69"/>
    </row>
    <row r="11" spans="1:4" ht="18" customHeight="1">
      <c r="A11" s="161">
        <v>103060109</v>
      </c>
      <c r="B11" s="162" t="s">
        <v>155</v>
      </c>
      <c r="C11" s="69"/>
      <c r="D11" s="69"/>
    </row>
    <row r="12" spans="1:4" ht="18" customHeight="1">
      <c r="A12" s="161">
        <v>103060112</v>
      </c>
      <c r="B12" s="162" t="s">
        <v>156</v>
      </c>
      <c r="C12" s="69"/>
      <c r="D12" s="69"/>
    </row>
    <row r="13" spans="1:4" ht="18" customHeight="1">
      <c r="A13" s="161">
        <v>103060113</v>
      </c>
      <c r="B13" s="162" t="s">
        <v>157</v>
      </c>
      <c r="C13" s="69"/>
      <c r="D13" s="69"/>
    </row>
    <row r="14" spans="1:4" ht="18" customHeight="1">
      <c r="A14" s="161">
        <v>103060114</v>
      </c>
      <c r="B14" s="162" t="s">
        <v>158</v>
      </c>
      <c r="C14" s="69"/>
      <c r="D14" s="69"/>
    </row>
    <row r="15" spans="1:4" ht="18" customHeight="1">
      <c r="A15" s="161">
        <v>103060115</v>
      </c>
      <c r="B15" s="162" t="s">
        <v>159</v>
      </c>
      <c r="C15" s="69"/>
      <c r="D15" s="69"/>
    </row>
    <row r="16" spans="1:4" ht="18" customHeight="1">
      <c r="A16" s="161">
        <v>103060116</v>
      </c>
      <c r="B16" s="162" t="s">
        <v>160</v>
      </c>
      <c r="C16" s="69"/>
      <c r="D16" s="69"/>
    </row>
    <row r="17" spans="1:4" ht="18" customHeight="1">
      <c r="A17" s="161">
        <v>103060117</v>
      </c>
      <c r="B17" s="162" t="s">
        <v>161</v>
      </c>
      <c r="C17" s="69"/>
      <c r="D17" s="69"/>
    </row>
    <row r="18" spans="1:4" ht="18" customHeight="1">
      <c r="A18" s="161">
        <v>103060118</v>
      </c>
      <c r="B18" s="162" t="s">
        <v>162</v>
      </c>
      <c r="C18" s="69"/>
      <c r="D18" s="69"/>
    </row>
    <row r="19" spans="1:4" ht="18" customHeight="1">
      <c r="A19" s="161">
        <v>103060119</v>
      </c>
      <c r="B19" s="162" t="s">
        <v>163</v>
      </c>
      <c r="C19" s="69"/>
      <c r="D19" s="69"/>
    </row>
    <row r="20" spans="1:4" ht="18" customHeight="1">
      <c r="A20" s="161">
        <v>103060120</v>
      </c>
      <c r="B20" s="162" t="s">
        <v>164</v>
      </c>
      <c r="C20" s="69"/>
      <c r="D20" s="69"/>
    </row>
    <row r="21" spans="1:4" ht="18" customHeight="1">
      <c r="A21" s="161">
        <v>103060121</v>
      </c>
      <c r="B21" s="162" t="s">
        <v>165</v>
      </c>
      <c r="C21" s="69"/>
      <c r="D21" s="69"/>
    </row>
    <row r="22" spans="1:4" ht="18" customHeight="1">
      <c r="A22" s="161">
        <v>103060134</v>
      </c>
      <c r="B22" s="162" t="s">
        <v>166</v>
      </c>
      <c r="C22" s="69"/>
      <c r="D22" s="69"/>
    </row>
    <row r="23" spans="1:4" ht="18" customHeight="1">
      <c r="A23" s="161">
        <v>103060198</v>
      </c>
      <c r="B23" s="162" t="s">
        <v>167</v>
      </c>
      <c r="C23" s="69">
        <v>50</v>
      </c>
      <c r="D23" s="70">
        <v>50</v>
      </c>
    </row>
    <row r="24" spans="1:4" ht="18" customHeight="1">
      <c r="A24" s="161">
        <v>1030602</v>
      </c>
      <c r="B24" s="162" t="s">
        <v>168</v>
      </c>
      <c r="C24" s="69"/>
      <c r="D24" s="69"/>
    </row>
    <row r="25" spans="1:4" ht="18" customHeight="1">
      <c r="A25" s="161">
        <v>103060202</v>
      </c>
      <c r="B25" s="163" t="s">
        <v>169</v>
      </c>
      <c r="C25" s="164"/>
      <c r="D25" s="165"/>
    </row>
    <row r="26" spans="1:4" ht="18" customHeight="1">
      <c r="A26" s="161">
        <v>103060203</v>
      </c>
      <c r="B26" s="163" t="s">
        <v>170</v>
      </c>
      <c r="C26" s="164"/>
      <c r="D26" s="165"/>
    </row>
    <row r="27" spans="1:4" ht="18" customHeight="1">
      <c r="A27" s="161">
        <v>103060204</v>
      </c>
      <c r="B27" s="163" t="s">
        <v>171</v>
      </c>
      <c r="C27" s="164"/>
      <c r="D27" s="165"/>
    </row>
    <row r="28" spans="1:4" ht="18" customHeight="1">
      <c r="A28" s="161">
        <v>103060298</v>
      </c>
      <c r="B28" s="163" t="s">
        <v>172</v>
      </c>
      <c r="C28" s="166"/>
      <c r="D28" s="165"/>
    </row>
    <row r="29" spans="1:4" ht="18" customHeight="1">
      <c r="A29" s="161">
        <v>1030603</v>
      </c>
      <c r="B29" s="167" t="s">
        <v>173</v>
      </c>
      <c r="C29" s="166"/>
      <c r="D29" s="166"/>
    </row>
    <row r="30" spans="1:4" ht="18" customHeight="1">
      <c r="A30" s="161">
        <v>103060301</v>
      </c>
      <c r="B30" s="167" t="s">
        <v>174</v>
      </c>
      <c r="C30" s="166"/>
      <c r="D30" s="166"/>
    </row>
    <row r="31" spans="1:4" ht="18" customHeight="1">
      <c r="A31" s="161">
        <v>103060304</v>
      </c>
      <c r="B31" s="167" t="s">
        <v>175</v>
      </c>
      <c r="C31" s="166"/>
      <c r="D31" s="166"/>
    </row>
    <row r="32" spans="1:4" ht="18" customHeight="1">
      <c r="A32" s="161">
        <v>103060305</v>
      </c>
      <c r="B32" s="167" t="s">
        <v>176</v>
      </c>
      <c r="C32" s="166"/>
      <c r="D32" s="166"/>
    </row>
    <row r="33" spans="1:4" ht="18" customHeight="1">
      <c r="A33" s="161">
        <v>103060307</v>
      </c>
      <c r="B33" s="167" t="s">
        <v>177</v>
      </c>
      <c r="C33" s="166"/>
      <c r="D33" s="166"/>
    </row>
    <row r="34" spans="1:4" ht="18" customHeight="1">
      <c r="A34" s="161">
        <v>1030698</v>
      </c>
      <c r="B34" s="167" t="s">
        <v>178</v>
      </c>
      <c r="C34" s="166"/>
      <c r="D34" s="166"/>
    </row>
    <row r="35" spans="1:4" ht="18" customHeight="1">
      <c r="A35" s="161">
        <v>1030604</v>
      </c>
      <c r="B35" s="167" t="s">
        <v>179</v>
      </c>
      <c r="C35" s="166"/>
      <c r="D35" s="166"/>
    </row>
    <row r="36" spans="1:4" ht="18" customHeight="1">
      <c r="A36" s="161">
        <v>103060401</v>
      </c>
      <c r="B36" s="162" t="s">
        <v>180</v>
      </c>
      <c r="C36" s="69"/>
      <c r="D36" s="69"/>
    </row>
    <row r="37" spans="1:4" ht="18" customHeight="1">
      <c r="A37" s="161">
        <v>103060402</v>
      </c>
      <c r="B37" s="162" t="s">
        <v>181</v>
      </c>
      <c r="C37" s="69"/>
      <c r="D37" s="69"/>
    </row>
    <row r="38" spans="1:4" ht="18" customHeight="1">
      <c r="A38" s="161">
        <v>103060498</v>
      </c>
      <c r="B38" s="162" t="s">
        <v>182</v>
      </c>
      <c r="C38" s="166"/>
      <c r="D38" s="69"/>
    </row>
    <row r="39" spans="1:4" ht="18" customHeight="1">
      <c r="A39" s="161">
        <v>1030698</v>
      </c>
      <c r="B39" s="162" t="s">
        <v>183</v>
      </c>
      <c r="C39" s="166"/>
      <c r="D39" s="69"/>
    </row>
    <row r="40" spans="1:4" ht="18" customHeight="1">
      <c r="A40" s="168"/>
      <c r="B40" s="169" t="s">
        <v>184</v>
      </c>
      <c r="C40" s="69">
        <v>50</v>
      </c>
      <c r="D40" s="70">
        <v>50</v>
      </c>
    </row>
  </sheetData>
  <sheetProtection/>
  <mergeCells count="1">
    <mergeCell ref="A1:D1"/>
  </mergeCells>
  <printOptions horizontalCentered="1"/>
  <pageMargins left="0.31496062992125984" right="0.03937007874015748" top="0.7480314960629921" bottom="0.7480314960629921" header="0.31496062992125984" footer="0.31496062992125984"/>
  <pageSetup blackAndWhite="1" horizontalDpi="600" verticalDpi="600" orientation="portrait" paperSize="9" scale="95" r:id="rId1"/>
  <headerFooter>
    <oddHeader>&amp;L　　　附表8：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财伯</cp:lastModifiedBy>
  <cp:lastPrinted>2018-01-07T06:12:13Z</cp:lastPrinted>
  <dcterms:modified xsi:type="dcterms:W3CDTF">2018-01-08T09:39:39Z</dcterms:modified>
  <cp:category/>
  <cp:version/>
  <cp:contentType/>
  <cp:contentStatus/>
</cp:coreProperties>
</file>